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unce-PC3\Desktop\Polugodišnji izvještaj o izvršenju financijskog plana za 2026. godinu\"/>
    </mc:Choice>
  </mc:AlternateContent>
  <xr:revisionPtr revIDLastSave="0" documentId="13_ncr:1_{5E9E7D8D-B619-45A7-8A38-79DC2258C65E}" xr6:coauthVersionLast="47" xr6:coauthVersionMax="47" xr10:uidLastSave="{00000000-0000-0000-0000-000000000000}"/>
  <bookViews>
    <workbookView xWindow="-120" yWindow="-120" windowWidth="27930" windowHeight="16440" firstSheet="2" activeTab="6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 prema izvorima f" sheetId="10" r:id="rId5"/>
    <sheet name="Račun financiranja " sheetId="9" r:id="rId6"/>
    <sheet name="Programska klasifikacija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7" l="1"/>
  <c r="H8" i="7"/>
  <c r="H25" i="7"/>
  <c r="H98" i="7" l="1"/>
  <c r="H81" i="7"/>
  <c r="F80" i="7"/>
  <c r="D6" i="8"/>
  <c r="L94" i="3" l="1"/>
  <c r="H90" i="3"/>
  <c r="K91" i="3" l="1"/>
  <c r="K92" i="3"/>
  <c r="K93" i="3"/>
  <c r="K95" i="3"/>
  <c r="K96" i="3"/>
  <c r="K97" i="3"/>
  <c r="K98" i="3"/>
  <c r="K99" i="3"/>
  <c r="L91" i="3"/>
  <c r="L92" i="3"/>
  <c r="L93" i="3"/>
  <c r="L95" i="3"/>
  <c r="L96" i="3"/>
  <c r="L97" i="3"/>
  <c r="L98" i="3"/>
  <c r="L99" i="3"/>
  <c r="H23" i="8" l="1"/>
  <c r="H25" i="8"/>
  <c r="H27" i="8"/>
  <c r="H28" i="8"/>
  <c r="H30" i="8"/>
  <c r="H31" i="8"/>
  <c r="H32" i="8"/>
  <c r="H33" i="8"/>
  <c r="H34" i="8"/>
  <c r="H36" i="8"/>
  <c r="H8" i="8"/>
  <c r="H10" i="8"/>
  <c r="H12" i="8"/>
  <c r="H13" i="8"/>
  <c r="H15" i="8"/>
  <c r="H16" i="8"/>
  <c r="H17" i="8"/>
  <c r="H18" i="8"/>
  <c r="H19" i="8"/>
  <c r="H20" i="8"/>
  <c r="G25" i="8"/>
  <c r="G27" i="8"/>
  <c r="G28" i="8"/>
  <c r="G30" i="8"/>
  <c r="G31" i="8"/>
  <c r="G32" i="8"/>
  <c r="G33" i="8"/>
  <c r="G34" i="8"/>
  <c r="G10" i="8"/>
  <c r="G12" i="8"/>
  <c r="G13" i="8"/>
  <c r="G15" i="8"/>
  <c r="G16" i="8"/>
  <c r="G17" i="8"/>
  <c r="G18" i="8"/>
  <c r="G19" i="8"/>
  <c r="G20" i="8"/>
  <c r="G23" i="8"/>
  <c r="G8" i="8"/>
  <c r="E6" i="8"/>
  <c r="I44" i="3"/>
  <c r="J44" i="3"/>
  <c r="L11" i="1"/>
  <c r="L12" i="1"/>
  <c r="L14" i="1"/>
  <c r="L15" i="1"/>
  <c r="I101" i="7"/>
  <c r="I102" i="7"/>
  <c r="I104" i="7"/>
  <c r="I86" i="7"/>
  <c r="I87" i="7"/>
  <c r="I88" i="7"/>
  <c r="I89" i="7"/>
  <c r="I90" i="7"/>
  <c r="I91" i="7"/>
  <c r="I94" i="7"/>
  <c r="I70" i="7"/>
  <c r="I71" i="7"/>
  <c r="I75" i="7"/>
  <c r="I78" i="7"/>
  <c r="I79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4" i="7"/>
  <c r="I67" i="7"/>
  <c r="I28" i="7"/>
  <c r="I29" i="7"/>
  <c r="I30" i="7"/>
  <c r="I31" i="7"/>
  <c r="I32" i="7"/>
  <c r="I35" i="7"/>
  <c r="I38" i="7"/>
  <c r="I39" i="7"/>
  <c r="I40" i="7"/>
  <c r="I41" i="7"/>
  <c r="I15" i="7"/>
  <c r="I16" i="7"/>
  <c r="I17" i="7"/>
  <c r="I20" i="7"/>
  <c r="I21" i="7"/>
  <c r="I24" i="7"/>
  <c r="G69" i="7"/>
  <c r="G68" i="7" s="1"/>
  <c r="H69" i="7"/>
  <c r="H68" i="7" s="1"/>
  <c r="F69" i="7"/>
  <c r="I69" i="7" l="1"/>
  <c r="G93" i="7"/>
  <c r="G92" i="7" s="1"/>
  <c r="H93" i="7"/>
  <c r="H92" i="7" s="1"/>
  <c r="G84" i="7"/>
  <c r="G81" i="7" s="1"/>
  <c r="H84" i="7"/>
  <c r="G77" i="7"/>
  <c r="G76" i="7" s="1"/>
  <c r="H77" i="7"/>
  <c r="G74" i="7"/>
  <c r="G73" i="7" s="1"/>
  <c r="H74" i="7"/>
  <c r="H73" i="7" s="1"/>
  <c r="G66" i="7"/>
  <c r="G65" i="7" s="1"/>
  <c r="H66" i="7"/>
  <c r="G63" i="7"/>
  <c r="G62" i="7" s="1"/>
  <c r="H63" i="7"/>
  <c r="H62" i="7" s="1"/>
  <c r="F63" i="7"/>
  <c r="G37" i="7"/>
  <c r="G36" i="7" s="1"/>
  <c r="H37" i="7"/>
  <c r="H36" i="7" s="1"/>
  <c r="G34" i="7"/>
  <c r="G33" i="7" s="1"/>
  <c r="H34" i="7"/>
  <c r="G27" i="7"/>
  <c r="G26" i="7" s="1"/>
  <c r="H27" i="7"/>
  <c r="H26" i="7" s="1"/>
  <c r="F27" i="7"/>
  <c r="G23" i="7"/>
  <c r="G22" i="7" s="1"/>
  <c r="H23" i="7"/>
  <c r="G19" i="7"/>
  <c r="G18" i="7" s="1"/>
  <c r="H19" i="7"/>
  <c r="G14" i="7"/>
  <c r="G13" i="7" s="1"/>
  <c r="H14" i="7"/>
  <c r="H13" i="7" s="1"/>
  <c r="F18" i="7"/>
  <c r="D22" i="8"/>
  <c r="E22" i="8"/>
  <c r="F22" i="8"/>
  <c r="D24" i="8"/>
  <c r="E24" i="8"/>
  <c r="F24" i="8"/>
  <c r="D26" i="8"/>
  <c r="E26" i="8"/>
  <c r="E21" i="8" s="1"/>
  <c r="F26" i="8"/>
  <c r="C26" i="8"/>
  <c r="D14" i="8"/>
  <c r="E14" i="8"/>
  <c r="F14" i="8"/>
  <c r="H80" i="7" l="1"/>
  <c r="I27" i="7"/>
  <c r="I63" i="7"/>
  <c r="H65" i="7"/>
  <c r="H18" i="7"/>
  <c r="I19" i="7"/>
  <c r="H22" i="7"/>
  <c r="I23" i="7"/>
  <c r="H76" i="7"/>
  <c r="I77" i="7"/>
  <c r="H24" i="8"/>
  <c r="H14" i="8"/>
  <c r="H22" i="8"/>
  <c r="H26" i="8"/>
  <c r="G26" i="8"/>
  <c r="G80" i="7"/>
  <c r="G25" i="7"/>
  <c r="G12" i="7"/>
  <c r="D11" i="8"/>
  <c r="E11" i="8"/>
  <c r="F11" i="8"/>
  <c r="D9" i="8"/>
  <c r="E9" i="8"/>
  <c r="F9" i="8"/>
  <c r="C11" i="8"/>
  <c r="H89" i="3"/>
  <c r="H85" i="3" s="1"/>
  <c r="I90" i="3"/>
  <c r="I89" i="3" s="1"/>
  <c r="J90" i="3"/>
  <c r="G90" i="3"/>
  <c r="L14" i="3"/>
  <c r="G79" i="3"/>
  <c r="H79" i="3"/>
  <c r="I79" i="3"/>
  <c r="J79" i="3"/>
  <c r="H12" i="7" l="1"/>
  <c r="I18" i="7"/>
  <c r="H9" i="8"/>
  <c r="G11" i="8"/>
  <c r="H11" i="8"/>
  <c r="K90" i="3"/>
  <c r="J89" i="3"/>
  <c r="L90" i="3"/>
  <c r="L79" i="3"/>
  <c r="K79" i="3"/>
  <c r="L89" i="3" l="1"/>
  <c r="J85" i="3"/>
  <c r="K83" i="3"/>
  <c r="K84" i="3"/>
  <c r="K80" i="3"/>
  <c r="K74" i="3"/>
  <c r="K60" i="3"/>
  <c r="K53" i="3"/>
  <c r="K12" i="1" l="1"/>
  <c r="L22" i="1"/>
  <c r="L23" i="1"/>
  <c r="L24" i="1"/>
  <c r="L21" i="1"/>
  <c r="K22" i="1"/>
  <c r="K23" i="1"/>
  <c r="K24" i="1"/>
  <c r="K21" i="1"/>
  <c r="H9" i="11" l="1"/>
  <c r="H10" i="11"/>
  <c r="L66" i="3"/>
  <c r="L67" i="3"/>
  <c r="L68" i="3"/>
  <c r="L69" i="3"/>
  <c r="L70" i="3"/>
  <c r="L72" i="3"/>
  <c r="L73" i="3"/>
  <c r="L74" i="3"/>
  <c r="L75" i="3"/>
  <c r="L76" i="3"/>
  <c r="L77" i="3"/>
  <c r="L80" i="3"/>
  <c r="L83" i="3"/>
  <c r="L84" i="3"/>
  <c r="L43" i="3"/>
  <c r="L45" i="3"/>
  <c r="L44" i="3" s="1"/>
  <c r="L47" i="3"/>
  <c r="L50" i="3"/>
  <c r="L51" i="3"/>
  <c r="L52" i="3"/>
  <c r="L53" i="3"/>
  <c r="L55" i="3"/>
  <c r="L56" i="3"/>
  <c r="L57" i="3"/>
  <c r="L58" i="3"/>
  <c r="L59" i="3"/>
  <c r="L60" i="3"/>
  <c r="L62" i="3"/>
  <c r="L63" i="3"/>
  <c r="L64" i="3"/>
  <c r="L65" i="3"/>
  <c r="L16" i="3"/>
  <c r="L18" i="3"/>
  <c r="L21" i="3"/>
  <c r="L22" i="3"/>
  <c r="L25" i="3"/>
  <c r="L28" i="3"/>
  <c r="L31" i="3"/>
  <c r="L32" i="3"/>
  <c r="L33" i="3"/>
  <c r="L34" i="3"/>
  <c r="I10" i="1"/>
  <c r="I13" i="1"/>
  <c r="G72" i="7"/>
  <c r="F22" i="7"/>
  <c r="I22" i="7" s="1"/>
  <c r="I16" i="1" l="1"/>
  <c r="I25" i="1" s="1"/>
  <c r="F34" i="7"/>
  <c r="I34" i="7" s="1"/>
  <c r="E8" i="11" l="1"/>
  <c r="E35" i="8" l="1"/>
  <c r="C35" i="8"/>
  <c r="H54" i="3"/>
  <c r="I54" i="3"/>
  <c r="J54" i="3"/>
  <c r="G54" i="3"/>
  <c r="G9" i="11"/>
  <c r="G10" i="11"/>
  <c r="K62" i="3"/>
  <c r="K63" i="3"/>
  <c r="K64" i="3"/>
  <c r="K65" i="3"/>
  <c r="K66" i="3"/>
  <c r="K67" i="3"/>
  <c r="K68" i="3"/>
  <c r="K69" i="3"/>
  <c r="K70" i="3"/>
  <c r="K72" i="3"/>
  <c r="K73" i="3"/>
  <c r="K75" i="3"/>
  <c r="K76" i="3"/>
  <c r="K77" i="3"/>
  <c r="K43" i="3"/>
  <c r="K45" i="3"/>
  <c r="K44" i="3" s="1"/>
  <c r="K47" i="3"/>
  <c r="K50" i="3"/>
  <c r="K51" i="3"/>
  <c r="K52" i="3"/>
  <c r="K55" i="3"/>
  <c r="K56" i="3"/>
  <c r="K57" i="3"/>
  <c r="K58" i="3"/>
  <c r="K59" i="3"/>
  <c r="H35" i="8" l="1"/>
  <c r="G35" i="8"/>
  <c r="L54" i="3"/>
  <c r="K16" i="3"/>
  <c r="K21" i="3"/>
  <c r="K25" i="3"/>
  <c r="K31" i="3"/>
  <c r="K14" i="1"/>
  <c r="K15" i="1"/>
  <c r="F62" i="7" l="1"/>
  <c r="I62" i="7" s="1"/>
  <c r="I81" i="7"/>
  <c r="F68" i="7"/>
  <c r="I68" i="7" s="1"/>
  <c r="F66" i="7"/>
  <c r="F65" i="7" l="1"/>
  <c r="I65" i="7" s="1"/>
  <c r="I66" i="7"/>
  <c r="H72" i="7"/>
  <c r="G100" i="7"/>
  <c r="G103" i="7"/>
  <c r="H103" i="7"/>
  <c r="D32" i="8"/>
  <c r="E32" i="8"/>
  <c r="F32" i="8"/>
  <c r="C32" i="8"/>
  <c r="D17" i="8"/>
  <c r="E17" i="8"/>
  <c r="F17" i="8"/>
  <c r="C17" i="8"/>
  <c r="I26" i="3"/>
  <c r="H27" i="3"/>
  <c r="H26" i="3" s="1"/>
  <c r="J27" i="3"/>
  <c r="G26" i="3"/>
  <c r="H13" i="3"/>
  <c r="I13" i="3"/>
  <c r="J13" i="3"/>
  <c r="G13" i="3"/>
  <c r="F103" i="7"/>
  <c r="F37" i="7"/>
  <c r="F93" i="7"/>
  <c r="I93" i="7" s="1"/>
  <c r="F74" i="7"/>
  <c r="F33" i="7"/>
  <c r="I33" i="7" s="1"/>
  <c r="F14" i="7"/>
  <c r="I14" i="7" s="1"/>
  <c r="D8" i="11"/>
  <c r="D29" i="8"/>
  <c r="D21" i="8" s="1"/>
  <c r="E29" i="8"/>
  <c r="F29" i="8"/>
  <c r="D7" i="8"/>
  <c r="E7" i="8"/>
  <c r="F7" i="8"/>
  <c r="H82" i="3"/>
  <c r="H81" i="3" s="1"/>
  <c r="I82" i="3"/>
  <c r="J82" i="3"/>
  <c r="H78" i="3"/>
  <c r="H71" i="3"/>
  <c r="I71" i="3"/>
  <c r="J71" i="3"/>
  <c r="H61" i="3"/>
  <c r="I61" i="3"/>
  <c r="J61" i="3"/>
  <c r="H49" i="3"/>
  <c r="I49" i="3"/>
  <c r="J49" i="3"/>
  <c r="H46" i="3"/>
  <c r="I46" i="3"/>
  <c r="J46" i="3"/>
  <c r="H44" i="3"/>
  <c r="I42" i="3"/>
  <c r="J42" i="3"/>
  <c r="I30" i="3"/>
  <c r="J30" i="3"/>
  <c r="J29" i="3" s="1"/>
  <c r="H24" i="3"/>
  <c r="I24" i="3"/>
  <c r="J24" i="3"/>
  <c r="J23" i="3" s="1"/>
  <c r="H20" i="3"/>
  <c r="I20" i="3"/>
  <c r="J20" i="3"/>
  <c r="J19" i="3" s="1"/>
  <c r="H17" i="3"/>
  <c r="I17" i="3"/>
  <c r="J17" i="3"/>
  <c r="H15" i="3"/>
  <c r="I15" i="3"/>
  <c r="J15" i="3"/>
  <c r="I100" i="7" l="1"/>
  <c r="I103" i="7"/>
  <c r="F73" i="7"/>
  <c r="I73" i="7" s="1"/>
  <c r="I74" i="7"/>
  <c r="F36" i="7"/>
  <c r="I36" i="7" s="1"/>
  <c r="I37" i="7"/>
  <c r="F6" i="8"/>
  <c r="H7" i="8"/>
  <c r="H29" i="8"/>
  <c r="F21" i="8"/>
  <c r="H99" i="7"/>
  <c r="G99" i="7"/>
  <c r="G98" i="7" s="1"/>
  <c r="G97" i="7" s="1"/>
  <c r="G96" i="7" s="1"/>
  <c r="G95" i="7" s="1"/>
  <c r="L27" i="3"/>
  <c r="L17" i="3"/>
  <c r="L13" i="3"/>
  <c r="J81" i="3"/>
  <c r="L82" i="3"/>
  <c r="L42" i="3"/>
  <c r="F92" i="7"/>
  <c r="F76" i="7"/>
  <c r="I76" i="7" s="1"/>
  <c r="F26" i="7"/>
  <c r="I26" i="7" s="1"/>
  <c r="F13" i="7"/>
  <c r="D7" i="11"/>
  <c r="H8" i="11"/>
  <c r="L71" i="3"/>
  <c r="L61" i="3"/>
  <c r="J78" i="3"/>
  <c r="L78" i="3" s="1"/>
  <c r="L49" i="3"/>
  <c r="L46" i="3"/>
  <c r="L15" i="3"/>
  <c r="H29" i="3"/>
  <c r="L29" i="3" s="1"/>
  <c r="L30" i="3"/>
  <c r="H23" i="3"/>
  <c r="L23" i="3" s="1"/>
  <c r="L24" i="3"/>
  <c r="H19" i="3"/>
  <c r="L19" i="3" s="1"/>
  <c r="L20" i="3"/>
  <c r="F7" i="11"/>
  <c r="F6" i="11" s="1"/>
  <c r="G8" i="11"/>
  <c r="E7" i="11"/>
  <c r="I81" i="3"/>
  <c r="I78" i="3"/>
  <c r="J26" i="3"/>
  <c r="L26" i="3" s="1"/>
  <c r="I29" i="3"/>
  <c r="I23" i="3"/>
  <c r="I19" i="3"/>
  <c r="I12" i="3"/>
  <c r="H12" i="3"/>
  <c r="J12" i="3"/>
  <c r="H11" i="7"/>
  <c r="H10" i="7" s="1"/>
  <c r="H9" i="7" s="1"/>
  <c r="J41" i="3"/>
  <c r="J48" i="3"/>
  <c r="F99" i="7"/>
  <c r="F98" i="7" s="1"/>
  <c r="H48" i="3"/>
  <c r="I48" i="3"/>
  <c r="H41" i="3"/>
  <c r="I41" i="3"/>
  <c r="C7" i="11"/>
  <c r="I99" i="7" l="1"/>
  <c r="I80" i="7"/>
  <c r="I92" i="7"/>
  <c r="F12" i="7"/>
  <c r="I12" i="7" s="1"/>
  <c r="I13" i="7"/>
  <c r="J11" i="3"/>
  <c r="J10" i="3" s="1"/>
  <c r="H6" i="8"/>
  <c r="H21" i="8"/>
  <c r="F25" i="7"/>
  <c r="I25" i="7" s="1"/>
  <c r="H11" i="3"/>
  <c r="H10" i="3" s="1"/>
  <c r="H40" i="3"/>
  <c r="L81" i="3"/>
  <c r="F72" i="7"/>
  <c r="I72" i="7" s="1"/>
  <c r="D6" i="11"/>
  <c r="H6" i="11" s="1"/>
  <c r="H7" i="11"/>
  <c r="L48" i="3"/>
  <c r="L41" i="3"/>
  <c r="L12" i="3"/>
  <c r="G11" i="7"/>
  <c r="G10" i="7" s="1"/>
  <c r="G9" i="7" s="1"/>
  <c r="G8" i="7" s="1"/>
  <c r="G7" i="11"/>
  <c r="E6" i="11"/>
  <c r="C6" i="11"/>
  <c r="G6" i="11" s="1"/>
  <c r="I85" i="3"/>
  <c r="I11" i="3"/>
  <c r="I10" i="3" s="1"/>
  <c r="J40" i="3"/>
  <c r="J39" i="3" s="1"/>
  <c r="I40" i="3"/>
  <c r="C29" i="8"/>
  <c r="C24" i="8"/>
  <c r="G24" i="8" s="1"/>
  <c r="C22" i="8"/>
  <c r="G22" i="8" s="1"/>
  <c r="C14" i="8"/>
  <c r="G14" i="8" s="1"/>
  <c r="C9" i="8"/>
  <c r="C7" i="8"/>
  <c r="G7" i="8" s="1"/>
  <c r="H97" i="7" l="1"/>
  <c r="I98" i="7"/>
  <c r="C21" i="8"/>
  <c r="G21" i="8" s="1"/>
  <c r="G29" i="8"/>
  <c r="C6" i="8"/>
  <c r="G6" i="8" s="1"/>
  <c r="G9" i="8"/>
  <c r="H39" i="3"/>
  <c r="L39" i="3" s="1"/>
  <c r="I39" i="3"/>
  <c r="F97" i="7"/>
  <c r="F96" i="7" s="1"/>
  <c r="F95" i="7" s="1"/>
  <c r="F11" i="7"/>
  <c r="L85" i="3"/>
  <c r="L40" i="3"/>
  <c r="L10" i="3"/>
  <c r="L11" i="3"/>
  <c r="G82" i="3"/>
  <c r="K82" i="3" s="1"/>
  <c r="G71" i="3"/>
  <c r="K71" i="3" s="1"/>
  <c r="G61" i="3"/>
  <c r="K61" i="3" s="1"/>
  <c r="K54" i="3"/>
  <c r="K49" i="3"/>
  <c r="G46" i="3"/>
  <c r="K46" i="3" s="1"/>
  <c r="G44" i="3"/>
  <c r="G42" i="3"/>
  <c r="K42" i="3" s="1"/>
  <c r="G30" i="3"/>
  <c r="G24" i="3"/>
  <c r="G15" i="3"/>
  <c r="G17" i="3"/>
  <c r="G20" i="3"/>
  <c r="H13" i="1"/>
  <c r="J13" i="1"/>
  <c r="H10" i="1"/>
  <c r="J10" i="1"/>
  <c r="L13" i="1" l="1"/>
  <c r="H96" i="7"/>
  <c r="I97" i="7"/>
  <c r="F10" i="7"/>
  <c r="I11" i="7"/>
  <c r="L10" i="1"/>
  <c r="H16" i="1"/>
  <c r="G89" i="3"/>
  <c r="K89" i="3" s="1"/>
  <c r="G81" i="3"/>
  <c r="K81" i="3" s="1"/>
  <c r="G78" i="3"/>
  <c r="K78" i="3" s="1"/>
  <c r="G29" i="3"/>
  <c r="K29" i="3" s="1"/>
  <c r="K30" i="3"/>
  <c r="G23" i="3"/>
  <c r="K23" i="3" s="1"/>
  <c r="K24" i="3"/>
  <c r="G19" i="3"/>
  <c r="K19" i="3" s="1"/>
  <c r="K20" i="3"/>
  <c r="K15" i="3"/>
  <c r="G12" i="3"/>
  <c r="J16" i="1"/>
  <c r="G41" i="3"/>
  <c r="K41" i="3" s="1"/>
  <c r="G48" i="3"/>
  <c r="K48" i="3" s="1"/>
  <c r="G13" i="1"/>
  <c r="H25" i="1" l="1"/>
  <c r="L16" i="1"/>
  <c r="H95" i="7"/>
  <c r="I96" i="7"/>
  <c r="I10" i="7"/>
  <c r="K13" i="1"/>
  <c r="G85" i="3"/>
  <c r="K85" i="3" s="1"/>
  <c r="K12" i="3"/>
  <c r="G11" i="3"/>
  <c r="G40" i="3"/>
  <c r="I95" i="7" l="1"/>
  <c r="F8" i="7"/>
  <c r="I9" i="7"/>
  <c r="G39" i="3"/>
  <c r="K39" i="3" s="1"/>
  <c r="L25" i="1"/>
  <c r="K40" i="3"/>
  <c r="K11" i="3"/>
  <c r="G10" i="3"/>
  <c r="K10" i="3" s="1"/>
  <c r="I8" i="7" l="1"/>
  <c r="F84" i="7"/>
  <c r="I84" i="7" s="1"/>
  <c r="I85" i="7"/>
  <c r="K11" i="1"/>
  <c r="G10" i="1"/>
  <c r="K10" i="1" s="1"/>
  <c r="G16" i="1" l="1"/>
  <c r="G25" i="1" l="1"/>
  <c r="K25" i="1" s="1"/>
  <c r="K16" i="1"/>
</calcChain>
</file>

<file path=xl/sharedStrings.xml><?xml version="1.0" encoding="utf-8"?>
<sst xmlns="http://schemas.openxmlformats.org/spreadsheetml/2006/main" count="389" uniqueCount="208">
  <si>
    <t>PRIHODI UKUPNO</t>
  </si>
  <si>
    <t>RASHODI UKUPNO</t>
  </si>
  <si>
    <t>Prihodi poslovanja</t>
  </si>
  <si>
    <t>Prihodi od prodaje nefinancijske imovine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</si>
  <si>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</si>
  <si>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</si>
  <si>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</si>
  <si>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</si>
  <si>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</si>
  <si>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</si>
  <si>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</si>
  <si>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</si>
  <si>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</si>
  <si>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</si>
  <si>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</si>
  <si>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</si>
  <si>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…</t>
  </si>
  <si>
    <t>INDEKS</t>
  </si>
  <si>
    <t>6=5/2*100</t>
  </si>
  <si>
    <t>UKUPNI PRIHODI</t>
  </si>
  <si>
    <t>Pomoći iz inozemstva i od subjekata unutar općeg proračuna</t>
  </si>
  <si>
    <t>….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</si>
  <si>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</si>
  <si>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</si>
  <si>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</si>
  <si>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</si>
  <si>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</si>
  <si>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</si>
  <si>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21 Doprinosi za mirovinsko osiguranje</t>
  </si>
  <si>
    <t>2 Doprinosi</t>
  </si>
  <si>
    <t>12 Sredstva učešća za pomoći</t>
  </si>
  <si>
    <t>11 Opći prihodi i primici</t>
  </si>
  <si>
    <t>1 Opći prihodi i primici</t>
  </si>
  <si>
    <t>UKUPNO RASHODI</t>
  </si>
  <si>
    <t xml:space="preserve">UKUPNO PRIHODI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</si>
  <si>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</si>
  <si>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</si>
  <si>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</si>
  <si>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</si>
  <si>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UKUPNO PRIMICI</t>
  </si>
  <si>
    <t xml:space="preserve">UKUPNO IZDACI 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</si>
  <si>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</si>
  <si>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</si>
  <si>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</si>
  <si>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</si>
  <si>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</si>
  <si>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</si>
  <si>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</si>
  <si>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</si>
  <si>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</t>
  </si>
  <si>
    <t>RAZLIKA - VIŠAK MANJAK</t>
  </si>
  <si>
    <t>SAŽETAK RAČUNA FINANCIRANJA</t>
  </si>
  <si>
    <t>IZVJEŠTAJ PO PROGRAMSKOJ KLASIFIKACIJI</t>
  </si>
  <si>
    <t>SAŽETAK  RAČUNA PRIHODA I RASHODA I  RAČUNA FINANCIRANJA  može sadržavati i dodatne podatke.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</si>
  <si>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</si>
  <si>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>Pomoći prorač.kor.iz prorač.koji im nije nadležan</t>
  </si>
  <si>
    <t>Tek.pomoći prorač.kor.iz prorač.koji im nije nadležan</t>
  </si>
  <si>
    <t>Pomoći temeljem prijenosa EU sredstava</t>
  </si>
  <si>
    <t>Tekuće pomoći temeljem prijenosa EU sredstava</t>
  </si>
  <si>
    <t>Prihodi od financijske imovine</t>
  </si>
  <si>
    <t>Prihodi od upravnih i administrativnih pristojbi, pristojbi po posebnim propisima i naknada</t>
  </si>
  <si>
    <t>Prihodi po posebnim propisima</t>
  </si>
  <si>
    <t>Ostali nespomenuti prihodi</t>
  </si>
  <si>
    <t>Prihodi iz nadležnog proračuna</t>
  </si>
  <si>
    <t>Prih.iz nadl.prorač za fin.rashoda poslovanja</t>
  </si>
  <si>
    <t>Prih.iz nadl.prorač za fin.rash.za nab.nefin.imovine</t>
  </si>
  <si>
    <t>Ostali rashodi za zaposlene</t>
  </si>
  <si>
    <t>Doprinosi na plaće</t>
  </si>
  <si>
    <t>Doprinosi za obvezno zdravstveno osiguranje</t>
  </si>
  <si>
    <t>Naknade za prijevoz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</si>
  <si>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</si>
  <si>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</si>
  <si>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</si>
  <si>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</si>
  <si>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</si>
  <si>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</si>
  <si>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</si>
  <si>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</si>
  <si>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</si>
  <si>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</si>
  <si>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</si>
  <si>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</si>
  <si>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</si>
  <si>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</si>
  <si>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</si>
  <si>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</si>
  <si>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</si>
  <si>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</si>
  <si>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</si>
  <si>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Naknade za rad predst.i izvršnih tijela, povj.i sl.</t>
  </si>
  <si>
    <t>Premije osiguranja</t>
  </si>
  <si>
    <t>Reprezentacija</t>
  </si>
  <si>
    <t>Članarine i norme</t>
  </si>
  <si>
    <t>Pristojbe i naknade</t>
  </si>
  <si>
    <t>Financijski rashodi</t>
  </si>
  <si>
    <t>Ostali financijski rashodi</t>
  </si>
  <si>
    <t>Zatezne kamate</t>
  </si>
  <si>
    <t>Ostale naknade šteta pravnim i fizičkim osobama</t>
  </si>
  <si>
    <t>Naknade šteta pravnim i fizičkim osobama</t>
  </si>
  <si>
    <t>Ostale kazne</t>
  </si>
  <si>
    <t>Rashodi za nabavu proizvedene dugotrajne imovine</t>
  </si>
  <si>
    <t>Postrojenja i oprema</t>
  </si>
  <si>
    <t>Uredska oprema i namještaj</t>
  </si>
  <si>
    <t>Komunikacijska oprema</t>
  </si>
  <si>
    <t>Oprema za održavanje i zaštitu</t>
  </si>
  <si>
    <t>Sportska i glazbena oprema</t>
  </si>
  <si>
    <t>Uređaji, strojevi i oprema za ostale namjene</t>
  </si>
  <si>
    <t xml:space="preserve">  41 Prihodi za posebne namjene</t>
  </si>
  <si>
    <t>5 Pomoći</t>
  </si>
  <si>
    <t>09 Obrazovanje</t>
  </si>
  <si>
    <t>091 Predškolsko i osnovno obrazovanje</t>
  </si>
  <si>
    <t xml:space="preserve">    0911Predškolsko obrazovanje</t>
  </si>
  <si>
    <t xml:space="preserve">    096 Dodatne usluge u obrazovanju</t>
  </si>
  <si>
    <t>RAZDJEL 030</t>
  </si>
  <si>
    <t>GLAVA 030-01</t>
  </si>
  <si>
    <t>PROGRAM 1010</t>
  </si>
  <si>
    <t>Izvor 11</t>
  </si>
  <si>
    <t xml:space="preserve">        Izvor 11</t>
  </si>
  <si>
    <t>Izvor 41</t>
  </si>
  <si>
    <t>Aktivnost A1010-05</t>
  </si>
  <si>
    <t>Izvor 31</t>
  </si>
  <si>
    <t>PROGRAM 1064</t>
  </si>
  <si>
    <t>Aktivnost 1064-01</t>
  </si>
  <si>
    <t>UPRAVNI ODJEL ZA ODGOJ I ŠKOLSTVO</t>
  </si>
  <si>
    <t>PREDŠKOLSKI ODGOJ I OBRAZOVANJE U GRADSKIM USTANOVAMA -REDOVAN RAD</t>
  </si>
  <si>
    <t xml:space="preserve"> Opći prihodi i primici</t>
  </si>
  <si>
    <t>Opći prihodi i primici</t>
  </si>
  <si>
    <t>Prihodi za posebne namjene</t>
  </si>
  <si>
    <t xml:space="preserve">Vlastiti prihodi </t>
  </si>
  <si>
    <t>Opremanje objekata</t>
  </si>
  <si>
    <t>Rashodi za nabavu proizvedene dug.imovine</t>
  </si>
  <si>
    <t>SMJENSKI RAD I PRODULJENI BORAVAK VRTIĆA</t>
  </si>
  <si>
    <t>Materijal i dijelovi za tekuće i investic.održavanje</t>
  </si>
  <si>
    <t xml:space="preserve">Ostali rashodi </t>
  </si>
  <si>
    <t>1.1. SAŽETAK  RAČUNA PRIHODA I RASHODA I  RAČUNA FINANCIRANJA</t>
  </si>
  <si>
    <t xml:space="preserve">1.2.  RAČUN PRIHODA I RASHODA </t>
  </si>
  <si>
    <t xml:space="preserve">1.2.1. IZVJEŠTAJ O PRIHODIMA I RASHODIMA PREMA EKONOMSKOJ KLASIFIKACIJI </t>
  </si>
  <si>
    <t>1.2.2. IZVJEŠTAJ O PRIHODIMA I RASHODIMA PREMA IZVORIMA FINANCIRANJA</t>
  </si>
  <si>
    <t xml:space="preserve"> 1.3. RAČUN FINANCIRANJA</t>
  </si>
  <si>
    <t xml:space="preserve">1.3.1. IZVJEŠTAJ RAČUNA FINANCIRANJA PREMA EKONOMSKOJ KLASIFIKACIJI </t>
  </si>
  <si>
    <t>1.3.2. IZVJEŠTAJ RAČUNA FINANCIRANJA PREMA IZVORIMA FINANCIRANJA</t>
  </si>
  <si>
    <t>11 Opći prihodi i primici UO za odgoj i školstvo</t>
  </si>
  <si>
    <t>1.2.3. IZVJEŠTAJ O RASHODIMA PREMA FUNKCIJSKOJ KLASIFIKACIJI</t>
  </si>
  <si>
    <t xml:space="preserve">Naknade za prijevoz </t>
  </si>
  <si>
    <t>Uredski materijal i ost.mat.rashodi</t>
  </si>
  <si>
    <t>Materijal i dij.za tek.i inv.održavanje</t>
  </si>
  <si>
    <t>Nakn. za rad predst.i izvršnih tijela, povj.i sl.</t>
  </si>
  <si>
    <t>Bankarske usluge i usl.pl.prometa</t>
  </si>
  <si>
    <t>Pomoći od izvan proračunskih korisnika</t>
  </si>
  <si>
    <t>Tekuće pomoći od izvanproračunskih korisnika</t>
  </si>
  <si>
    <t>Prih.od prod.proizv.i robe,usl.,prih.od donacija</t>
  </si>
  <si>
    <t>Tekuće donacije od subjekata izvan općeg prorač.</t>
  </si>
  <si>
    <t>Prihodi od imovine</t>
  </si>
  <si>
    <t>61 Donacije</t>
  </si>
  <si>
    <t xml:space="preserve">   6103 Donacije </t>
  </si>
  <si>
    <r>
      <t xml:space="preserve"> </t>
    </r>
    <r>
      <rPr>
        <i/>
        <sz val="10"/>
        <rFont val="Arial"/>
        <family val="2"/>
        <charset val="238"/>
      </rPr>
      <t xml:space="preserve"> 6103 Donacije</t>
    </r>
  </si>
  <si>
    <t>Donacije od pravnih i fiz.osoba izvan općeg prorač.</t>
  </si>
  <si>
    <t>Ostali prihodi od financijske imovine</t>
  </si>
  <si>
    <t>Izvor 92</t>
  </si>
  <si>
    <t>Tekuće pomoći</t>
  </si>
  <si>
    <t>7=5/3*100</t>
  </si>
  <si>
    <t xml:space="preserve">OSTVARENJE/IZVRŠENJE 
I-VI 2025. </t>
  </si>
  <si>
    <t xml:space="preserve">IZVRŠENJE 
I-VI 2025. </t>
  </si>
  <si>
    <t>5=4/2*100</t>
  </si>
  <si>
    <t>PRENESENI VIŠAK / MANJAK IZ PRETHODNE GODINE</t>
  </si>
  <si>
    <t>PRIJENOS VIŠKA / MANJKA U SLIJEDEĆE RAZDOBLJE</t>
  </si>
  <si>
    <t>Prihodi od zateznih kamata</t>
  </si>
  <si>
    <t>Manjak prihoda preneseni</t>
  </si>
  <si>
    <t>72 Prihodi od proizv.dug.imovine</t>
  </si>
  <si>
    <t>Ostali prihodi za posebne namjene</t>
  </si>
  <si>
    <t>IZVORNI PLAN ILI REBALANS 2026.*</t>
  </si>
  <si>
    <t>TEKUĆI PLAN 2026.*</t>
  </si>
  <si>
    <t xml:space="preserve">OSTVARENJE/IZVRŠENJE 
I-VI 2026. </t>
  </si>
  <si>
    <t xml:space="preserve">** AKO Opći i Posebni dio godišnjeg izvještaja ne sadrži "TEKUĆI PLAN 2026.", "INDEKS"("OSTVARENJE/IZVRŠENJE 2026."/"TEKUĆI PLAN 2026.") iskazuje se kao "OSTVARENJE/IZVRŠENJE 2026."/"IZVORNI PLAN 2026." ODNOSNO "REBALANS 2026." </t>
  </si>
  <si>
    <t xml:space="preserve">IZVRŠENJE 
I-VI 2026. </t>
  </si>
  <si>
    <t>TEKUĆI PLAN 2026.**</t>
  </si>
  <si>
    <t xml:space="preserve">OSTVARENJE/IZVRŠENJE 
2026. </t>
  </si>
  <si>
    <t xml:space="preserve"> IZVRŠENJE 
I-VI 2026. </t>
  </si>
  <si>
    <t>Prijevozna sredstva u cestovnom prometu</t>
  </si>
  <si>
    <t>Dodatna ulaganja na građ.objektima</t>
  </si>
  <si>
    <t>4 Prihodi za posebne namjene</t>
  </si>
  <si>
    <t xml:space="preserve">  40 Prihodi od kom.nakn.i kom.dop.(Grad)</t>
  </si>
  <si>
    <t xml:space="preserve">   50 Pomoći iz drž.proračuna (Grad)</t>
  </si>
  <si>
    <t>50 Pomoći iz drž.proračuna (MZOM)</t>
  </si>
  <si>
    <t>Izvor 50</t>
  </si>
  <si>
    <t>Višak prihoda iz 2025.g.</t>
  </si>
  <si>
    <t>Izvor 40</t>
  </si>
  <si>
    <t>Dodatna ulaganja na građevinskim objektima</t>
  </si>
  <si>
    <t>Korisnik</t>
  </si>
  <si>
    <t>Mreža za dar</t>
  </si>
  <si>
    <t xml:space="preserve">Korisnik       030-01-00360 </t>
  </si>
  <si>
    <t>Instrumenti i uređaji</t>
  </si>
  <si>
    <t>PRIJEDLOG POLUGODIŠNJEG IZVJEŠTAJA O IZVRŠENJU FINANCIJSKOG PLANA DJEČJEG VRTIĆA SUNCE ZA  2026. GODINU</t>
  </si>
  <si>
    <t>Višak prihoda GRAD</t>
  </si>
  <si>
    <t>Rashodi za nabavu neproizvedene dugotrajne imovine</t>
  </si>
  <si>
    <t>Nematerijalna imovina</t>
  </si>
  <si>
    <t>Ulaganja na tuđoj imovini radi prava korištenja</t>
  </si>
  <si>
    <t>92 Višak prihoda grad Zadar</t>
  </si>
  <si>
    <t>GLAVA 030-03</t>
  </si>
  <si>
    <t>DJEČJI VRTIĆ SUNCE</t>
  </si>
  <si>
    <t>030-03</t>
  </si>
  <si>
    <t>,</t>
  </si>
  <si>
    <t>Ulaganje na tuđoj imovini</t>
  </si>
  <si>
    <t xml:space="preserve">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</si>
  <si>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</si>
  <si>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Aktivnost K1010-07</t>
  </si>
  <si>
    <t>Aktivnost A1010-06</t>
  </si>
  <si>
    <t>Aktivnost A1010-09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</si>
</sst>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13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/>
    </xf>
    <xf numFmtId="0" fontId="16" fillId="2" borderId="3" xfId="0" quotePrefix="1" applyFont="1" applyFill="1" applyBorder="1" applyAlignment="1">
      <alignment horizontal="left" vertical="center"/>
    </xf>
    <xf numFmtId="0" fontId="1" fillId="0" borderId="0" xfId="0" applyFont="1"/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 indent="7"/>
    </xf>
    <xf numFmtId="0" fontId="3" fillId="2" borderId="2" xfId="0" applyFont="1" applyFill="1" applyBorder="1" applyAlignment="1">
      <alignment horizontal="left" vertical="center" wrapText="1" indent="7"/>
    </xf>
    <xf numFmtId="0" fontId="3" fillId="2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 indent="4"/>
    </xf>
    <xf numFmtId="0" fontId="6" fillId="2" borderId="2" xfId="0" applyFont="1" applyFill="1" applyBorder="1" applyAlignment="1">
      <alignment horizontal="left" vertical="center" wrapText="1" indent="4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 indent="4"/>
    </xf>
    <xf numFmtId="0" fontId="6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6" fillId="2" borderId="3" xfId="0" applyNumberFormat="1" applyFont="1" applyFill="1" applyBorder="1" applyAlignment="1">
      <alignment horizontal="right"/>
    </xf>
    <xf numFmtId="4" fontId="1" fillId="0" borderId="3" xfId="0" applyNumberFormat="1" applyFont="1" applyBorder="1"/>
    <xf numFmtId="4" fontId="3" fillId="2" borderId="3" xfId="0" applyNumberFormat="1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 wrapText="1"/>
    </xf>
    <xf numFmtId="4" fontId="6" fillId="2" borderId="3" xfId="0" applyNumberFormat="1" applyFont="1" applyFill="1" applyBorder="1" applyAlignment="1">
      <alignment horizontal="right" wrapText="1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4" fontId="0" fillId="0" borderId="3" xfId="0" applyNumberForma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6" fillId="2" borderId="4" xfId="0" applyNumberFormat="1" applyFont="1" applyFill="1" applyBorder="1" applyAlignment="1">
      <alignment horizontal="right" vertical="center"/>
    </xf>
    <xf numFmtId="0" fontId="16" fillId="2" borderId="3" xfId="0" applyFont="1" applyFill="1" applyBorder="1" applyAlignment="1">
      <alignment vertical="center" wrapText="1"/>
    </xf>
    <xf numFmtId="4" fontId="6" fillId="3" borderId="4" xfId="0" applyNumberFormat="1" applyFont="1" applyFill="1" applyBorder="1" applyAlignment="1">
      <alignment horizontal="right"/>
    </xf>
    <xf numFmtId="0" fontId="11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4" fontId="9" fillId="2" borderId="3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center" wrapText="1" indent="3"/>
    </xf>
    <xf numFmtId="4" fontId="6" fillId="2" borderId="4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indent="2"/>
    </xf>
    <xf numFmtId="0" fontId="6" fillId="2" borderId="2" xfId="0" applyFont="1" applyFill="1" applyBorder="1" applyAlignment="1">
      <alignment horizontal="left" vertical="center" indent="2"/>
    </xf>
    <xf numFmtId="0" fontId="3" fillId="2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6" fillId="3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0" borderId="0" xfId="0" applyFont="1" applyAlignment="1">
      <alignment horizontal="left" vertical="top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18" fillId="0" borderId="5" xfId="0" applyFont="1" applyBorder="1" applyAlignment="1">
      <alignment horizontal="left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 indent="4"/>
    </xf>
    <xf numFmtId="0" fontId="6" fillId="2" borderId="2" xfId="0" applyFont="1" applyFill="1" applyBorder="1" applyAlignment="1">
      <alignment horizontal="left" vertical="center" wrapText="1" indent="4"/>
    </xf>
    <xf numFmtId="0" fontId="6" fillId="2" borderId="4" xfId="0" applyFont="1" applyFill="1" applyBorder="1" applyAlignment="1">
      <alignment horizontal="left" vertical="center" wrapText="1" indent="4"/>
    </xf>
    <xf numFmtId="0" fontId="6" fillId="2" borderId="1" xfId="0" applyFont="1" applyFill="1" applyBorder="1" applyAlignment="1">
      <alignment horizontal="left" vertical="center" wrapText="1" indent="3"/>
    </xf>
    <xf numFmtId="0" fontId="6" fillId="2" borderId="2" xfId="0" applyFont="1" applyFill="1" applyBorder="1" applyAlignment="1">
      <alignment horizontal="left" vertical="center" wrapText="1" indent="3"/>
    </xf>
    <xf numFmtId="0" fontId="6" fillId="2" borderId="4" xfId="0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6" fillId="2" borderId="1" xfId="0" applyFont="1" applyFill="1" applyBorder="1" applyAlignment="1">
      <alignment horizontal="left" vertical="center" wrapText="1" indent="2"/>
    </xf>
    <xf numFmtId="0" fontId="6" fillId="2" borderId="2" xfId="0" applyFont="1" applyFill="1" applyBorder="1" applyAlignment="1">
      <alignment horizontal="left" vertical="center" wrapText="1" indent="2"/>
    </xf>
    <xf numFmtId="0" fontId="6" fillId="2" borderId="4" xfId="0" applyFont="1" applyFill="1" applyBorder="1" applyAlignment="1">
      <alignment horizontal="left" vertical="center" wrapText="1" indent="2"/>
    </xf>
    <xf numFmtId="0" fontId="19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35"/>
  <sheetViews>
    <sheetView workbookViewId="0">
      <selection activeCell="J20" sqref="J20"/>
    </sheetView>
  </sheetViews>
  <sheetFormatPr defaultRowHeight="15" x14ac:dyDescent="0.25"/>
  <cols>
    <col min="6" max="10" width="25.28515625" customWidth="1"/>
    <col min="11" max="12" width="15.7109375" customWidth="1"/>
  </cols>
  <sheetData>
    <row r="1" spans="2:12" ht="42" customHeight="1" x14ac:dyDescent="0.25">
      <c r="B1" s="110" t="s">
        <v>192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2:12" ht="18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2:12" ht="15.75" customHeight="1" x14ac:dyDescent="0.25">
      <c r="B3" s="110" t="s">
        <v>12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</row>
    <row r="4" spans="2:12" ht="36" customHeight="1" x14ac:dyDescent="0.25">
      <c r="B4" s="90"/>
      <c r="C4" s="90"/>
      <c r="D4" s="90"/>
      <c r="E4" s="2"/>
      <c r="F4" s="2"/>
      <c r="G4" s="2"/>
      <c r="H4" s="2"/>
      <c r="I4" s="2"/>
      <c r="J4" s="3"/>
      <c r="K4" s="3"/>
    </row>
    <row r="5" spans="2:12" ht="18" customHeight="1" x14ac:dyDescent="0.25">
      <c r="B5" s="110" t="s">
        <v>134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</row>
    <row r="6" spans="2:12" ht="18" customHeight="1" x14ac:dyDescent="0.25">
      <c r="B6" s="37"/>
      <c r="C6" s="39"/>
      <c r="D6" s="39"/>
      <c r="E6" s="39"/>
      <c r="F6" s="39"/>
      <c r="G6" s="39"/>
      <c r="H6" s="39"/>
      <c r="I6" s="39"/>
      <c r="J6" s="39"/>
      <c r="K6" s="39"/>
    </row>
    <row r="7" spans="2:12" x14ac:dyDescent="0.25">
      <c r="B7" s="118" t="s">
        <v>49</v>
      </c>
      <c r="C7" s="118"/>
      <c r="D7" s="118"/>
      <c r="E7" s="118"/>
      <c r="F7" s="118"/>
      <c r="G7" s="4"/>
      <c r="H7" s="4"/>
      <c r="I7" s="4"/>
      <c r="J7" s="4"/>
      <c r="K7" s="19"/>
    </row>
    <row r="8" spans="2:12" ht="25.5" x14ac:dyDescent="0.25">
      <c r="B8" s="94" t="s">
        <v>7</v>
      </c>
      <c r="C8" s="95"/>
      <c r="D8" s="95"/>
      <c r="E8" s="95"/>
      <c r="F8" s="96"/>
      <c r="G8" s="24" t="s">
        <v>161</v>
      </c>
      <c r="H8" s="1" t="s">
        <v>170</v>
      </c>
      <c r="I8" s="1" t="s">
        <v>171</v>
      </c>
      <c r="J8" s="24" t="s">
        <v>172</v>
      </c>
      <c r="K8" s="1" t="s">
        <v>17</v>
      </c>
      <c r="L8" s="1" t="s">
        <v>41</v>
      </c>
    </row>
    <row r="9" spans="2:12" s="27" customFormat="1" ht="11.25" x14ac:dyDescent="0.2">
      <c r="B9" s="97">
        <v>1</v>
      </c>
      <c r="C9" s="97"/>
      <c r="D9" s="97"/>
      <c r="E9" s="97"/>
      <c r="F9" s="98"/>
      <c r="G9" s="26">
        <v>2</v>
      </c>
      <c r="H9" s="25">
        <v>3</v>
      </c>
      <c r="I9" s="25">
        <v>4</v>
      </c>
      <c r="J9" s="25">
        <v>5</v>
      </c>
      <c r="K9" s="25" t="s">
        <v>18</v>
      </c>
      <c r="L9" s="25" t="s">
        <v>160</v>
      </c>
    </row>
    <row r="10" spans="2:12" x14ac:dyDescent="0.25">
      <c r="B10" s="116" t="s">
        <v>0</v>
      </c>
      <c r="C10" s="89"/>
      <c r="D10" s="89"/>
      <c r="E10" s="89"/>
      <c r="F10" s="117"/>
      <c r="G10" s="45">
        <f>SUM(G11:G12)</f>
        <v>2668427.61</v>
      </c>
      <c r="H10" s="45">
        <f t="shared" ref="H10:J10" si="0">SUM(H11:H12)</f>
        <v>7971116.5999999996</v>
      </c>
      <c r="I10" s="45">
        <f t="shared" si="0"/>
        <v>0</v>
      </c>
      <c r="J10" s="45">
        <f t="shared" si="0"/>
        <v>3059794.38</v>
      </c>
      <c r="K10" s="45">
        <f t="shared" ref="K10:K16" si="1">SUM(J10/G10*100)</f>
        <v>114.66656875132544</v>
      </c>
      <c r="L10" s="45">
        <f>SUM(J10/H10*100)</f>
        <v>38.386019594795542</v>
      </c>
    </row>
    <row r="11" spans="2:12" x14ac:dyDescent="0.25">
      <c r="B11" s="99" t="s">
        <v>42</v>
      </c>
      <c r="C11" s="100"/>
      <c r="D11" s="100"/>
      <c r="E11" s="100"/>
      <c r="F11" s="114"/>
      <c r="G11" s="46">
        <v>2668427.61</v>
      </c>
      <c r="H11" s="46">
        <v>7971116.5999999996</v>
      </c>
      <c r="I11" s="46">
        <v>0</v>
      </c>
      <c r="J11" s="46">
        <v>3059794.38</v>
      </c>
      <c r="K11" s="45">
        <f t="shared" si="1"/>
        <v>114.66656875132544</v>
      </c>
      <c r="L11" s="45">
        <f t="shared" ref="L11:L16" si="2">SUM(J11/H11*100)</f>
        <v>38.386019594795542</v>
      </c>
    </row>
    <row r="12" spans="2:12" x14ac:dyDescent="0.25">
      <c r="B12" s="113" t="s">
        <v>47</v>
      </c>
      <c r="C12" s="114"/>
      <c r="D12" s="114"/>
      <c r="E12" s="114"/>
      <c r="F12" s="114"/>
      <c r="G12" s="46">
        <v>0</v>
      </c>
      <c r="H12" s="46">
        <v>0</v>
      </c>
      <c r="I12" s="46">
        <v>0</v>
      </c>
      <c r="J12" s="46">
        <v>0</v>
      </c>
      <c r="K12" s="45" t="e">
        <f t="shared" si="1"/>
        <v>#DIV/0!</v>
      </c>
      <c r="L12" s="45" t="e">
        <f t="shared" si="2"/>
        <v>#DIV/0!</v>
      </c>
    </row>
    <row r="13" spans="2:12" x14ac:dyDescent="0.25">
      <c r="B13" s="20" t="s">
        <v>1</v>
      </c>
      <c r="C13" s="38"/>
      <c r="D13" s="38"/>
      <c r="E13" s="38"/>
      <c r="F13" s="38"/>
      <c r="G13" s="45">
        <f>SUM(G14:G15)</f>
        <v>2691871.6</v>
      </c>
      <c r="H13" s="45">
        <f t="shared" ref="H13:J13" si="3">SUM(H14:H15)</f>
        <v>7971116.5999999996</v>
      </c>
      <c r="I13" s="45">
        <f t="shared" si="3"/>
        <v>0</v>
      </c>
      <c r="J13" s="45">
        <f t="shared" si="3"/>
        <v>3083273.0999999996</v>
      </c>
      <c r="K13" s="45">
        <f t="shared" si="1"/>
        <v>114.54012516793146</v>
      </c>
      <c r="L13" s="45">
        <f t="shared" si="2"/>
        <v>38.680567036241818</v>
      </c>
    </row>
    <row r="14" spans="2:12" x14ac:dyDescent="0.25">
      <c r="B14" s="112" t="s">
        <v>43</v>
      </c>
      <c r="C14" s="100"/>
      <c r="D14" s="100"/>
      <c r="E14" s="100"/>
      <c r="F14" s="100"/>
      <c r="G14" s="46">
        <v>2614201.6</v>
      </c>
      <c r="H14" s="46">
        <v>5785316.5999999996</v>
      </c>
      <c r="I14" s="46">
        <v>0</v>
      </c>
      <c r="J14" s="46">
        <v>2732877.32</v>
      </c>
      <c r="K14" s="45">
        <f t="shared" si="1"/>
        <v>104.5396544780632</v>
      </c>
      <c r="L14" s="45">
        <f t="shared" si="2"/>
        <v>47.238163595057181</v>
      </c>
    </row>
    <row r="15" spans="2:12" x14ac:dyDescent="0.25">
      <c r="B15" s="113" t="s">
        <v>44</v>
      </c>
      <c r="C15" s="114"/>
      <c r="D15" s="114"/>
      <c r="E15" s="114"/>
      <c r="F15" s="114"/>
      <c r="G15" s="46">
        <v>77670</v>
      </c>
      <c r="H15" s="46">
        <v>2185800</v>
      </c>
      <c r="I15" s="46">
        <v>0</v>
      </c>
      <c r="J15" s="46">
        <v>350395.78</v>
      </c>
      <c r="K15" s="45">
        <f t="shared" si="1"/>
        <v>451.13400283249649</v>
      </c>
      <c r="L15" s="45">
        <f t="shared" si="2"/>
        <v>16.030550828072105</v>
      </c>
    </row>
    <row r="16" spans="2:12" x14ac:dyDescent="0.25">
      <c r="B16" s="88" t="s">
        <v>50</v>
      </c>
      <c r="C16" s="89"/>
      <c r="D16" s="89"/>
      <c r="E16" s="89"/>
      <c r="F16" s="89"/>
      <c r="G16" s="45">
        <f>SUM(G10-G13)</f>
        <v>-23443.990000000224</v>
      </c>
      <c r="H16" s="45">
        <f t="shared" ref="H16:J16" si="4">SUM(H10-H13)</f>
        <v>0</v>
      </c>
      <c r="I16" s="45">
        <f t="shared" si="4"/>
        <v>0</v>
      </c>
      <c r="J16" s="45">
        <f t="shared" si="4"/>
        <v>-23478.719999999739</v>
      </c>
      <c r="K16" s="45">
        <f t="shared" si="1"/>
        <v>100.1481403122912</v>
      </c>
      <c r="L16" s="45" t="e">
        <f t="shared" si="2"/>
        <v>#DIV/0!</v>
      </c>
    </row>
    <row r="17" spans="1:43" ht="18" x14ac:dyDescent="0.25">
      <c r="B17" s="2"/>
      <c r="C17" s="17"/>
      <c r="D17" s="17"/>
      <c r="E17" s="17"/>
      <c r="F17" s="17"/>
      <c r="G17" s="17"/>
      <c r="H17" s="17"/>
      <c r="I17" s="18"/>
      <c r="J17" s="18"/>
      <c r="K17" s="18"/>
      <c r="L17" s="18"/>
    </row>
    <row r="18" spans="1:43" ht="18" customHeight="1" x14ac:dyDescent="0.25">
      <c r="B18" s="118" t="s">
        <v>51</v>
      </c>
      <c r="C18" s="118"/>
      <c r="D18" s="118"/>
      <c r="E18" s="118"/>
      <c r="F18" s="118"/>
      <c r="G18" s="17"/>
      <c r="H18" s="17"/>
      <c r="I18" s="18"/>
      <c r="J18" s="18"/>
      <c r="K18" s="18"/>
      <c r="L18" s="18"/>
    </row>
    <row r="19" spans="1:43" ht="25.5" x14ac:dyDescent="0.25">
      <c r="B19" s="94" t="s">
        <v>7</v>
      </c>
      <c r="C19" s="95"/>
      <c r="D19" s="95"/>
      <c r="E19" s="95"/>
      <c r="F19" s="96"/>
      <c r="G19" s="24" t="s">
        <v>161</v>
      </c>
      <c r="H19" s="1" t="s">
        <v>170</v>
      </c>
      <c r="I19" s="1" t="s">
        <v>171</v>
      </c>
      <c r="J19" s="24" t="s">
        <v>172</v>
      </c>
      <c r="K19" s="1" t="s">
        <v>17</v>
      </c>
      <c r="L19" s="1" t="s">
        <v>41</v>
      </c>
    </row>
    <row r="20" spans="1:43" s="27" customFormat="1" x14ac:dyDescent="0.25">
      <c r="B20" s="97">
        <v>1</v>
      </c>
      <c r="C20" s="97"/>
      <c r="D20" s="97"/>
      <c r="E20" s="97"/>
      <c r="F20" s="98"/>
      <c r="G20" s="26">
        <v>2</v>
      </c>
      <c r="H20" s="25">
        <v>3</v>
      </c>
      <c r="I20" s="25">
        <v>4</v>
      </c>
      <c r="J20" s="25">
        <v>5</v>
      </c>
      <c r="K20" s="25" t="s">
        <v>18</v>
      </c>
      <c r="L20" s="25" t="s">
        <v>160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ht="15.75" customHeight="1" x14ac:dyDescent="0.25">
      <c r="A21" s="27"/>
      <c r="B21" s="99" t="s">
        <v>45</v>
      </c>
      <c r="C21" s="104"/>
      <c r="D21" s="104"/>
      <c r="E21" s="104"/>
      <c r="F21" s="105"/>
      <c r="G21" s="46"/>
      <c r="H21" s="46"/>
      <c r="I21" s="46"/>
      <c r="J21" s="46"/>
      <c r="K21" s="46" t="e">
        <f>SUM(J21/G21*100)</f>
        <v>#DIV/0!</v>
      </c>
      <c r="L21" s="46" t="e">
        <f>SUM(J21/H21*100)</f>
        <v>#DIV/0!</v>
      </c>
    </row>
    <row r="22" spans="1:43" x14ac:dyDescent="0.25">
      <c r="A22" s="27"/>
      <c r="B22" s="99" t="s">
        <v>46</v>
      </c>
      <c r="C22" s="100"/>
      <c r="D22" s="100"/>
      <c r="E22" s="100"/>
      <c r="F22" s="100"/>
      <c r="G22" s="46"/>
      <c r="H22" s="46"/>
      <c r="I22" s="46"/>
      <c r="J22" s="46"/>
      <c r="K22" s="46" t="e">
        <f t="shared" ref="K22:K25" si="5">SUM(J22/G22*100)</f>
        <v>#DIV/0!</v>
      </c>
      <c r="L22" s="46" t="e">
        <f t="shared" ref="L22:L25" si="6">SUM(J22/H22*100)</f>
        <v>#DIV/0!</v>
      </c>
    </row>
    <row r="23" spans="1:43" s="40" customFormat="1" ht="15" customHeight="1" x14ac:dyDescent="0.25">
      <c r="A23" s="27"/>
      <c r="B23" s="101" t="s">
        <v>48</v>
      </c>
      <c r="C23" s="102"/>
      <c r="D23" s="102"/>
      <c r="E23" s="102"/>
      <c r="F23" s="103"/>
      <c r="G23" s="45"/>
      <c r="H23" s="45"/>
      <c r="I23" s="45"/>
      <c r="J23" s="45"/>
      <c r="K23" s="46" t="e">
        <f t="shared" si="5"/>
        <v>#DIV/0!</v>
      </c>
      <c r="L23" s="46" t="e">
        <f t="shared" si="6"/>
        <v>#DIV/0!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40" customFormat="1" ht="15" customHeight="1" x14ac:dyDescent="0.25">
      <c r="A24" s="27"/>
      <c r="B24" s="107" t="s">
        <v>164</v>
      </c>
      <c r="C24" s="108"/>
      <c r="D24" s="108"/>
      <c r="E24" s="108"/>
      <c r="F24" s="109"/>
      <c r="G24" s="74"/>
      <c r="H24" s="45"/>
      <c r="I24" s="45"/>
      <c r="J24" s="45">
        <v>-296533.93</v>
      </c>
      <c r="K24" s="46" t="e">
        <f t="shared" si="5"/>
        <v>#DIV/0!</v>
      </c>
      <c r="L24" s="46" t="e">
        <f t="shared" si="6"/>
        <v>#DIV/0!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s="40" customFormat="1" ht="15" customHeight="1" x14ac:dyDescent="0.25">
      <c r="A25" s="27"/>
      <c r="B25" s="91" t="s">
        <v>165</v>
      </c>
      <c r="C25" s="92"/>
      <c r="D25" s="92"/>
      <c r="E25" s="92"/>
      <c r="F25" s="93"/>
      <c r="G25" s="45">
        <f>SUM(G16+G24)</f>
        <v>-23443.990000000224</v>
      </c>
      <c r="H25" s="45">
        <f t="shared" ref="H25:I25" si="7">SUM(H16+H24)</f>
        <v>0</v>
      </c>
      <c r="I25" s="45">
        <f t="shared" si="7"/>
        <v>0</v>
      </c>
      <c r="J25" s="45">
        <v>-320012.65000000002</v>
      </c>
      <c r="K25" s="46">
        <f t="shared" si="5"/>
        <v>1365.0093264840882</v>
      </c>
      <c r="L25" s="46" t="e">
        <f t="shared" si="6"/>
        <v>#DIV/0!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 ht="15.75" x14ac:dyDescent="0.25">
      <c r="B26" s="75"/>
      <c r="C26" s="76"/>
      <c r="D26" s="76"/>
      <c r="E26" s="76"/>
      <c r="F26" s="76"/>
      <c r="G26" s="16"/>
      <c r="H26" s="16"/>
      <c r="I26" s="16"/>
      <c r="J26" s="16"/>
      <c r="K26" s="16"/>
    </row>
    <row r="27" spans="1:43" ht="15.75" x14ac:dyDescent="0.25">
      <c r="B27" s="106" t="s">
        <v>53</v>
      </c>
      <c r="C27" s="106"/>
      <c r="D27" s="106"/>
      <c r="E27" s="106"/>
      <c r="F27" s="106"/>
      <c r="G27" s="106"/>
      <c r="H27" s="106"/>
      <c r="I27" s="106"/>
      <c r="J27" s="106"/>
      <c r="K27" s="106"/>
      <c r="L27" s="106"/>
    </row>
    <row r="28" spans="1:43" ht="15.75" x14ac:dyDescent="0.25">
      <c r="B28" s="14"/>
      <c r="C28" s="15"/>
      <c r="D28" s="15"/>
      <c r="E28" s="15"/>
      <c r="F28" s="15"/>
      <c r="G28" s="16"/>
      <c r="H28" s="16"/>
      <c r="I28" s="16"/>
      <c r="J28" s="16"/>
      <c r="K28" s="16"/>
    </row>
    <row r="29" spans="1:43" ht="15" customHeight="1" x14ac:dyDescent="0.25"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</row>
    <row r="30" spans="1:43" x14ac:dyDescent="0.25"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43" ht="15" customHeight="1" x14ac:dyDescent="0.25">
      <c r="B31" s="115" t="s">
        <v>54</v>
      </c>
      <c r="C31" s="115"/>
      <c r="D31" s="115"/>
      <c r="E31" s="115"/>
      <c r="F31" s="115"/>
      <c r="G31" s="115"/>
      <c r="H31" s="115"/>
      <c r="I31" s="115"/>
      <c r="J31" s="115"/>
      <c r="K31" s="115"/>
      <c r="L31" s="115"/>
    </row>
    <row r="32" spans="1:43" ht="36.75" customHeight="1" x14ac:dyDescent="0.25"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</row>
    <row r="33" spans="2:12" x14ac:dyDescent="0.25">
      <c r="B33" s="111"/>
      <c r="C33" s="111"/>
      <c r="D33" s="111"/>
      <c r="E33" s="111"/>
      <c r="F33" s="111"/>
      <c r="G33" s="111"/>
      <c r="H33" s="111"/>
      <c r="I33" s="111"/>
      <c r="J33" s="111"/>
      <c r="K33" s="111"/>
    </row>
    <row r="34" spans="2:12" ht="15" customHeight="1" x14ac:dyDescent="0.25">
      <c r="B34" s="87" t="s">
        <v>173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</row>
    <row r="35" spans="2:12" x14ac:dyDescent="0.25"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</sheetData>
  <mergeCells count="27">
    <mergeCell ref="B1:L1"/>
    <mergeCell ref="B3:L3"/>
    <mergeCell ref="B5:L5"/>
    <mergeCell ref="B33:F33"/>
    <mergeCell ref="G33:K33"/>
    <mergeCell ref="B14:F14"/>
    <mergeCell ref="B15:F15"/>
    <mergeCell ref="B29:L29"/>
    <mergeCell ref="B31:L32"/>
    <mergeCell ref="B9:F9"/>
    <mergeCell ref="B10:F10"/>
    <mergeCell ref="B11:F11"/>
    <mergeCell ref="B7:F7"/>
    <mergeCell ref="B8:F8"/>
    <mergeCell ref="B12:F12"/>
    <mergeCell ref="B18:F18"/>
    <mergeCell ref="B34:L35"/>
    <mergeCell ref="B16:F16"/>
    <mergeCell ref="B4:D4"/>
    <mergeCell ref="B25:F25"/>
    <mergeCell ref="B19:F19"/>
    <mergeCell ref="B20:F20"/>
    <mergeCell ref="B22:F22"/>
    <mergeCell ref="B23:F23"/>
    <mergeCell ref="B21:F21"/>
    <mergeCell ref="B27:L27"/>
    <mergeCell ref="B24:F24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99"/>
  <sheetViews>
    <sheetView workbookViewId="0">
      <selection activeCell="Q81" sqref="Q81"/>
    </sheetView>
  </sheetViews>
  <sheetFormatPr defaultRowHeight="15" x14ac:dyDescent="0.25"/>
  <cols>
    <col min="2" max="2" width="3.7109375" customWidth="1"/>
    <col min="3" max="4" width="4.42578125" customWidth="1"/>
    <col min="5" max="5" width="5.42578125" customWidth="1"/>
    <col min="6" max="6" width="44.7109375" customWidth="1"/>
    <col min="7" max="7" width="24.42578125" customWidth="1"/>
    <col min="8" max="8" width="20.42578125" customWidth="1"/>
    <col min="9" max="9" width="21.28515625" customWidth="1"/>
    <col min="10" max="10" width="24.140625" customWidth="1"/>
    <col min="11" max="11" width="14.85546875" customWidth="1"/>
    <col min="12" max="12" width="15.28515625" customWidth="1"/>
  </cols>
  <sheetData>
    <row r="1" spans="2:12" ht="18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2:12" ht="15.75" customHeight="1" x14ac:dyDescent="0.25">
      <c r="B2" s="110" t="s">
        <v>12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</row>
    <row r="3" spans="2:12" ht="18" x14ac:dyDescent="0.25">
      <c r="B3" s="2"/>
      <c r="C3" s="2"/>
      <c r="D3" s="2"/>
      <c r="E3" s="2"/>
      <c r="F3" s="2"/>
      <c r="G3" s="2"/>
      <c r="H3" s="2"/>
      <c r="I3" s="2"/>
      <c r="J3" s="3"/>
      <c r="K3" s="3"/>
    </row>
    <row r="4" spans="2:12" ht="18" customHeight="1" x14ac:dyDescent="0.25">
      <c r="B4" s="110" t="s">
        <v>135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</row>
    <row r="5" spans="2:12" ht="18" x14ac:dyDescent="0.25">
      <c r="B5" s="2"/>
      <c r="C5" s="2"/>
      <c r="D5" s="2"/>
      <c r="E5" s="2"/>
      <c r="F5" s="2"/>
      <c r="G5" s="2"/>
      <c r="H5" s="2"/>
      <c r="I5" s="2"/>
      <c r="J5" s="3"/>
      <c r="K5" s="3"/>
    </row>
    <row r="6" spans="2:12" ht="15.75" customHeight="1" x14ac:dyDescent="0.25">
      <c r="B6" s="110" t="s">
        <v>136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</row>
    <row r="7" spans="2:12" ht="18" x14ac:dyDescent="0.25">
      <c r="B7" s="2"/>
      <c r="C7" s="2"/>
      <c r="D7" s="2"/>
      <c r="E7" s="2"/>
      <c r="F7" s="2"/>
      <c r="G7" s="2"/>
      <c r="H7" s="2"/>
      <c r="I7" s="2"/>
      <c r="J7" s="3"/>
      <c r="K7" s="3"/>
    </row>
    <row r="8" spans="2:12" ht="38.25" x14ac:dyDescent="0.25">
      <c r="B8" s="119" t="s">
        <v>7</v>
      </c>
      <c r="C8" s="120"/>
      <c r="D8" s="120"/>
      <c r="E8" s="120"/>
      <c r="F8" s="121"/>
      <c r="G8" s="41" t="s">
        <v>161</v>
      </c>
      <c r="H8" s="41" t="s">
        <v>170</v>
      </c>
      <c r="I8" s="41" t="s">
        <v>171</v>
      </c>
      <c r="J8" s="41" t="s">
        <v>172</v>
      </c>
      <c r="K8" s="41" t="s">
        <v>17</v>
      </c>
      <c r="L8" s="41" t="s">
        <v>41</v>
      </c>
    </row>
    <row r="9" spans="2:12" ht="16.5" customHeight="1" x14ac:dyDescent="0.25">
      <c r="B9" s="119">
        <v>1</v>
      </c>
      <c r="C9" s="120"/>
      <c r="D9" s="120"/>
      <c r="E9" s="120"/>
      <c r="F9" s="121"/>
      <c r="G9" s="41">
        <v>2</v>
      </c>
      <c r="H9" s="41">
        <v>3</v>
      </c>
      <c r="I9" s="41">
        <v>4</v>
      </c>
      <c r="J9" s="41">
        <v>5</v>
      </c>
      <c r="K9" s="41" t="s">
        <v>18</v>
      </c>
      <c r="L9" s="41" t="s">
        <v>160</v>
      </c>
    </row>
    <row r="10" spans="2:12" x14ac:dyDescent="0.25">
      <c r="B10" s="7"/>
      <c r="C10" s="7"/>
      <c r="D10" s="7"/>
      <c r="E10" s="7"/>
      <c r="F10" s="7" t="s">
        <v>19</v>
      </c>
      <c r="G10" s="61">
        <f>SUM(G11+G33)</f>
        <v>2668427.61</v>
      </c>
      <c r="H10" s="61">
        <f>SUM(H11+H33)</f>
        <v>7971116.5999999996</v>
      </c>
      <c r="I10" s="61">
        <f>SUM(I11+I33)</f>
        <v>0</v>
      </c>
      <c r="J10" s="61">
        <f>SUM(J11+J33)</f>
        <v>3059794.38</v>
      </c>
      <c r="K10" s="62">
        <f>SUM(J10/G10*100)</f>
        <v>114.66656875132544</v>
      </c>
      <c r="L10" s="62">
        <f>SUM(J10/H10*100)</f>
        <v>38.386019594795542</v>
      </c>
    </row>
    <row r="11" spans="2:12" ht="15.75" customHeight="1" x14ac:dyDescent="0.25">
      <c r="B11" s="7">
        <v>6</v>
      </c>
      <c r="C11" s="7"/>
      <c r="D11" s="7"/>
      <c r="E11" s="7"/>
      <c r="F11" s="7" t="s">
        <v>2</v>
      </c>
      <c r="G11" s="61">
        <f>SUM(G12+G19+G23+G26+G29+G33+G34)</f>
        <v>2668427.61</v>
      </c>
      <c r="H11" s="61">
        <f>SUM(H12+H19+H23+H26+H29+H34)</f>
        <v>7971116.5999999996</v>
      </c>
      <c r="I11" s="61">
        <f>SUM(I12+I19+I23+I26+I29+I33+I34)</f>
        <v>0</v>
      </c>
      <c r="J11" s="61">
        <f>SUM(J12+J19+J23+J26+J29)</f>
        <v>3059794.38</v>
      </c>
      <c r="K11" s="62">
        <f t="shared" ref="K11:K31" si="0">SUM(J11/G11*100)</f>
        <v>114.66656875132544</v>
      </c>
      <c r="L11" s="62">
        <f t="shared" ref="L11:L34" si="1">SUM(J11/H11*100)</f>
        <v>38.386019594795542</v>
      </c>
    </row>
    <row r="12" spans="2:12" ht="25.5" x14ac:dyDescent="0.25">
      <c r="B12" s="11"/>
      <c r="C12" s="7">
        <v>63</v>
      </c>
      <c r="D12" s="11"/>
      <c r="E12" s="11"/>
      <c r="F12" s="7" t="s">
        <v>20</v>
      </c>
      <c r="G12" s="61">
        <f>SUM(G13+G15+G17)</f>
        <v>880</v>
      </c>
      <c r="H12" s="61">
        <f>SUM(H13+H15+H17)</f>
        <v>0</v>
      </c>
      <c r="I12" s="61">
        <f>SUM(I13+I15+I17)</f>
        <v>0</v>
      </c>
      <c r="J12" s="61">
        <f>SUM(J13+J15+J17)</f>
        <v>0</v>
      </c>
      <c r="K12" s="62">
        <f t="shared" si="0"/>
        <v>0</v>
      </c>
      <c r="L12" s="62" t="e">
        <f t="shared" si="1"/>
        <v>#DIV/0!</v>
      </c>
    </row>
    <row r="13" spans="2:12" x14ac:dyDescent="0.25">
      <c r="B13" s="11"/>
      <c r="C13" s="7"/>
      <c r="D13" s="11">
        <v>634</v>
      </c>
      <c r="E13" s="11"/>
      <c r="F13" s="11" t="s">
        <v>148</v>
      </c>
      <c r="G13" s="59">
        <f>SUM(G14)</f>
        <v>0</v>
      </c>
      <c r="H13" s="59">
        <f>SUM(H14)</f>
        <v>0</v>
      </c>
      <c r="I13" s="59">
        <f>SUM(I14)</f>
        <v>0</v>
      </c>
      <c r="J13" s="59">
        <f>SUM(J14)</f>
        <v>0</v>
      </c>
      <c r="K13" s="62"/>
      <c r="L13" s="62" t="e">
        <f t="shared" si="1"/>
        <v>#DIV/0!</v>
      </c>
    </row>
    <row r="14" spans="2:12" x14ac:dyDescent="0.25">
      <c r="B14" s="11"/>
      <c r="C14" s="7"/>
      <c r="D14" s="11"/>
      <c r="E14" s="48">
        <v>6341</v>
      </c>
      <c r="F14" s="48" t="s">
        <v>149</v>
      </c>
      <c r="G14" s="59">
        <v>0</v>
      </c>
      <c r="H14" s="59">
        <v>0</v>
      </c>
      <c r="I14" s="59">
        <v>0</v>
      </c>
      <c r="J14" s="59">
        <v>0</v>
      </c>
      <c r="K14" s="62"/>
      <c r="L14" s="62" t="e">
        <f t="shared" si="1"/>
        <v>#DIV/0!</v>
      </c>
    </row>
    <row r="15" spans="2:12" x14ac:dyDescent="0.25">
      <c r="B15" s="8"/>
      <c r="C15" s="8"/>
      <c r="D15" s="8">
        <v>636</v>
      </c>
      <c r="E15" s="8"/>
      <c r="F15" s="12" t="s">
        <v>55</v>
      </c>
      <c r="G15" s="59">
        <f>SUM(G16)</f>
        <v>880</v>
      </c>
      <c r="H15" s="59">
        <f t="shared" ref="H15:J15" si="2">SUM(H16)</f>
        <v>0</v>
      </c>
      <c r="I15" s="59">
        <f t="shared" si="2"/>
        <v>0</v>
      </c>
      <c r="J15" s="59">
        <f t="shared" si="2"/>
        <v>0</v>
      </c>
      <c r="K15" s="62">
        <f t="shared" si="0"/>
        <v>0</v>
      </c>
      <c r="L15" s="62" t="e">
        <f t="shared" si="1"/>
        <v>#DIV/0!</v>
      </c>
    </row>
    <row r="16" spans="2:12" x14ac:dyDescent="0.25">
      <c r="B16" s="8"/>
      <c r="C16" s="8"/>
      <c r="D16" s="9"/>
      <c r="E16" s="9">
        <v>6361</v>
      </c>
      <c r="F16" s="33" t="s">
        <v>56</v>
      </c>
      <c r="G16" s="59">
        <v>880</v>
      </c>
      <c r="H16" s="59">
        <v>0</v>
      </c>
      <c r="I16" s="59">
        <v>0</v>
      </c>
      <c r="J16" s="60">
        <v>0</v>
      </c>
      <c r="K16" s="62">
        <f t="shared" si="0"/>
        <v>0</v>
      </c>
      <c r="L16" s="62" t="e">
        <f t="shared" si="1"/>
        <v>#DIV/0!</v>
      </c>
    </row>
    <row r="17" spans="2:12" x14ac:dyDescent="0.25">
      <c r="B17" s="8"/>
      <c r="C17" s="8"/>
      <c r="D17" s="8">
        <v>638</v>
      </c>
      <c r="E17" s="8"/>
      <c r="F17" s="12" t="s">
        <v>57</v>
      </c>
      <c r="G17" s="59">
        <f>SUM(G18)</f>
        <v>0</v>
      </c>
      <c r="H17" s="59">
        <f t="shared" ref="H17:J17" si="3">SUM(H18)</f>
        <v>0</v>
      </c>
      <c r="I17" s="59">
        <f t="shared" si="3"/>
        <v>0</v>
      </c>
      <c r="J17" s="59">
        <f t="shared" si="3"/>
        <v>0</v>
      </c>
      <c r="K17" s="62"/>
      <c r="L17" s="62" t="e">
        <f t="shared" si="1"/>
        <v>#DIV/0!</v>
      </c>
    </row>
    <row r="18" spans="2:12" x14ac:dyDescent="0.25">
      <c r="B18" s="8"/>
      <c r="C18" s="8"/>
      <c r="D18" s="9"/>
      <c r="E18" s="9">
        <v>6381</v>
      </c>
      <c r="F18" s="33" t="s">
        <v>58</v>
      </c>
      <c r="G18" s="59">
        <v>0</v>
      </c>
      <c r="H18" s="59">
        <v>0</v>
      </c>
      <c r="I18" s="59">
        <v>0</v>
      </c>
      <c r="J18" s="60">
        <v>0</v>
      </c>
      <c r="K18" s="62"/>
      <c r="L18" s="62" t="e">
        <f t="shared" si="1"/>
        <v>#DIV/0!</v>
      </c>
    </row>
    <row r="19" spans="2:12" x14ac:dyDescent="0.25">
      <c r="B19" s="23"/>
      <c r="C19" s="23">
        <v>64</v>
      </c>
      <c r="D19" s="34"/>
      <c r="E19" s="23"/>
      <c r="F19" s="10" t="s">
        <v>152</v>
      </c>
      <c r="G19" s="61">
        <f>SUM(G20)</f>
        <v>0</v>
      </c>
      <c r="H19" s="61">
        <f t="shared" ref="H19:J19" si="4">SUM(H20)</f>
        <v>1000</v>
      </c>
      <c r="I19" s="61">
        <f t="shared" si="4"/>
        <v>0</v>
      </c>
      <c r="J19" s="61">
        <f t="shared" si="4"/>
        <v>0</v>
      </c>
      <c r="K19" s="62" t="e">
        <f t="shared" si="0"/>
        <v>#DIV/0!</v>
      </c>
      <c r="L19" s="62">
        <f t="shared" si="1"/>
        <v>0</v>
      </c>
    </row>
    <row r="20" spans="2:12" x14ac:dyDescent="0.25">
      <c r="B20" s="8"/>
      <c r="C20" s="8"/>
      <c r="D20" s="8">
        <v>641</v>
      </c>
      <c r="E20" s="8"/>
      <c r="F20" s="12" t="s">
        <v>59</v>
      </c>
      <c r="G20" s="59">
        <f>SUM(G21:G22)</f>
        <v>0</v>
      </c>
      <c r="H20" s="59">
        <f t="shared" ref="H20:J20" si="5">SUM(H21:H22)</f>
        <v>1000</v>
      </c>
      <c r="I20" s="59">
        <f t="shared" si="5"/>
        <v>0</v>
      </c>
      <c r="J20" s="59">
        <f t="shared" si="5"/>
        <v>0</v>
      </c>
      <c r="K20" s="62" t="e">
        <f t="shared" si="0"/>
        <v>#DIV/0!</v>
      </c>
      <c r="L20" s="62">
        <f t="shared" si="1"/>
        <v>0</v>
      </c>
    </row>
    <row r="21" spans="2:12" x14ac:dyDescent="0.25">
      <c r="B21" s="8"/>
      <c r="C21" s="8"/>
      <c r="D21" s="9"/>
      <c r="E21" s="9">
        <v>6414</v>
      </c>
      <c r="F21" s="33" t="s">
        <v>166</v>
      </c>
      <c r="G21" s="59">
        <v>0</v>
      </c>
      <c r="H21" s="59">
        <v>0</v>
      </c>
      <c r="I21" s="59">
        <v>0</v>
      </c>
      <c r="J21" s="60">
        <v>0</v>
      </c>
      <c r="K21" s="62" t="e">
        <f t="shared" si="0"/>
        <v>#DIV/0!</v>
      </c>
      <c r="L21" s="62" t="e">
        <f t="shared" si="1"/>
        <v>#DIV/0!</v>
      </c>
    </row>
    <row r="22" spans="2:12" x14ac:dyDescent="0.25">
      <c r="B22" s="8"/>
      <c r="C22" s="8"/>
      <c r="D22" s="9"/>
      <c r="E22" s="9">
        <v>6419</v>
      </c>
      <c r="F22" s="33" t="s">
        <v>157</v>
      </c>
      <c r="G22" s="59">
        <v>0</v>
      </c>
      <c r="H22" s="59">
        <v>1000</v>
      </c>
      <c r="I22" s="59">
        <v>0</v>
      </c>
      <c r="J22" s="60">
        <v>0</v>
      </c>
      <c r="K22" s="62"/>
      <c r="L22" s="62">
        <f t="shared" si="1"/>
        <v>0</v>
      </c>
    </row>
    <row r="23" spans="2:12" ht="38.25" x14ac:dyDescent="0.25">
      <c r="B23" s="23"/>
      <c r="C23" s="23">
        <v>65</v>
      </c>
      <c r="D23" s="34"/>
      <c r="E23" s="23"/>
      <c r="F23" s="7" t="s">
        <v>60</v>
      </c>
      <c r="G23" s="61">
        <f>SUM(G24)</f>
        <v>240528.88</v>
      </c>
      <c r="H23" s="61">
        <f t="shared" ref="H23:J24" si="6">SUM(H24)</f>
        <v>500000</v>
      </c>
      <c r="I23" s="61">
        <f t="shared" si="6"/>
        <v>0</v>
      </c>
      <c r="J23" s="61">
        <f t="shared" si="6"/>
        <v>271883.21999999997</v>
      </c>
      <c r="K23" s="62">
        <f t="shared" si="0"/>
        <v>113.03558225523686</v>
      </c>
      <c r="L23" s="62">
        <f t="shared" si="1"/>
        <v>54.376643999999999</v>
      </c>
    </row>
    <row r="24" spans="2:12" x14ac:dyDescent="0.25">
      <c r="B24" s="8"/>
      <c r="C24" s="8"/>
      <c r="D24" s="8">
        <v>652</v>
      </c>
      <c r="E24" s="8"/>
      <c r="F24" s="11" t="s">
        <v>61</v>
      </c>
      <c r="G24" s="59">
        <f>SUM(G25)</f>
        <v>240528.88</v>
      </c>
      <c r="H24" s="59">
        <f t="shared" si="6"/>
        <v>500000</v>
      </c>
      <c r="I24" s="59">
        <f t="shared" si="6"/>
        <v>0</v>
      </c>
      <c r="J24" s="59">
        <f t="shared" si="6"/>
        <v>271883.21999999997</v>
      </c>
      <c r="K24" s="62">
        <f t="shared" si="0"/>
        <v>113.03558225523686</v>
      </c>
      <c r="L24" s="62">
        <f t="shared" si="1"/>
        <v>54.376643999999999</v>
      </c>
    </row>
    <row r="25" spans="2:12" x14ac:dyDescent="0.25">
      <c r="B25" s="8"/>
      <c r="C25" s="8"/>
      <c r="D25" s="9"/>
      <c r="E25" s="9">
        <v>6526</v>
      </c>
      <c r="F25" s="48" t="s">
        <v>62</v>
      </c>
      <c r="G25" s="60">
        <v>240528.88</v>
      </c>
      <c r="H25" s="59">
        <v>500000</v>
      </c>
      <c r="I25" s="59">
        <v>0</v>
      </c>
      <c r="J25" s="60">
        <v>271883.21999999997</v>
      </c>
      <c r="K25" s="62">
        <f t="shared" si="0"/>
        <v>113.03558225523686</v>
      </c>
      <c r="L25" s="62">
        <f t="shared" si="1"/>
        <v>54.376643999999999</v>
      </c>
    </row>
    <row r="26" spans="2:12" x14ac:dyDescent="0.25">
      <c r="B26" s="8"/>
      <c r="C26" s="23">
        <v>66</v>
      </c>
      <c r="D26" s="9"/>
      <c r="E26" s="9"/>
      <c r="F26" s="64" t="s">
        <v>150</v>
      </c>
      <c r="G26" s="61">
        <f>SUM(G27)</f>
        <v>7002.37</v>
      </c>
      <c r="H26" s="61">
        <f t="shared" ref="H26:J26" si="7">SUM(H27)</f>
        <v>19000</v>
      </c>
      <c r="I26" s="61">
        <f t="shared" si="7"/>
        <v>0</v>
      </c>
      <c r="J26" s="61">
        <f t="shared" si="7"/>
        <v>2192.2399999999998</v>
      </c>
      <c r="K26" s="62"/>
      <c r="L26" s="62">
        <f t="shared" si="1"/>
        <v>11.538105263157894</v>
      </c>
    </row>
    <row r="27" spans="2:12" x14ac:dyDescent="0.25">
      <c r="B27" s="8"/>
      <c r="C27" s="8"/>
      <c r="D27" s="9">
        <v>663</v>
      </c>
      <c r="E27" s="9"/>
      <c r="F27" s="48" t="s">
        <v>156</v>
      </c>
      <c r="G27" s="59">
        <v>7002.37</v>
      </c>
      <c r="H27" s="59">
        <f t="shared" ref="H27:J27" si="8">SUM(H28)</f>
        <v>19000</v>
      </c>
      <c r="I27" s="59">
        <v>0</v>
      </c>
      <c r="J27" s="59">
        <f t="shared" si="8"/>
        <v>2192.2399999999998</v>
      </c>
      <c r="K27" s="62"/>
      <c r="L27" s="62">
        <f t="shared" si="1"/>
        <v>11.538105263157894</v>
      </c>
    </row>
    <row r="28" spans="2:12" x14ac:dyDescent="0.25">
      <c r="B28" s="8"/>
      <c r="C28" s="8"/>
      <c r="D28" s="9"/>
      <c r="E28" s="9">
        <v>6631</v>
      </c>
      <c r="F28" s="48" t="s">
        <v>151</v>
      </c>
      <c r="G28" s="59">
        <v>7002.37</v>
      </c>
      <c r="H28" s="59">
        <v>19000</v>
      </c>
      <c r="I28" s="59">
        <v>0</v>
      </c>
      <c r="J28" s="60">
        <v>2192.2399999999998</v>
      </c>
      <c r="K28" s="62"/>
      <c r="L28" s="62">
        <f t="shared" si="1"/>
        <v>11.538105263157894</v>
      </c>
    </row>
    <row r="29" spans="2:12" x14ac:dyDescent="0.25">
      <c r="B29" s="23"/>
      <c r="C29" s="23">
        <v>67</v>
      </c>
      <c r="D29" s="34"/>
      <c r="E29" s="23"/>
      <c r="F29" s="7" t="s">
        <v>63</v>
      </c>
      <c r="G29" s="61">
        <f>SUM(G30)</f>
        <v>2420016.36</v>
      </c>
      <c r="H29" s="61">
        <f t="shared" ref="H29:J29" si="9">SUM(H30)</f>
        <v>5642116.5999999996</v>
      </c>
      <c r="I29" s="61">
        <f t="shared" si="9"/>
        <v>0</v>
      </c>
      <c r="J29" s="61">
        <f t="shared" si="9"/>
        <v>2785718.92</v>
      </c>
      <c r="K29" s="62">
        <f t="shared" si="0"/>
        <v>115.11157387382292</v>
      </c>
      <c r="L29" s="62">
        <f t="shared" si="1"/>
        <v>49.373650307049665</v>
      </c>
    </row>
    <row r="30" spans="2:12" x14ac:dyDescent="0.25">
      <c r="B30" s="8"/>
      <c r="C30" s="23"/>
      <c r="D30" s="8">
        <v>671</v>
      </c>
      <c r="E30" s="8"/>
      <c r="F30" s="11" t="s">
        <v>63</v>
      </c>
      <c r="G30" s="59">
        <f>SUM(G31:G32)</f>
        <v>2420016.36</v>
      </c>
      <c r="H30" s="59">
        <v>5642116.5999999996</v>
      </c>
      <c r="I30" s="59">
        <f t="shared" ref="I30:J30" si="10">SUM(I31:I32)</f>
        <v>0</v>
      </c>
      <c r="J30" s="59">
        <f t="shared" si="10"/>
        <v>2785718.92</v>
      </c>
      <c r="K30" s="62">
        <f t="shared" si="0"/>
        <v>115.11157387382292</v>
      </c>
      <c r="L30" s="62">
        <f t="shared" si="1"/>
        <v>49.373650307049665</v>
      </c>
    </row>
    <row r="31" spans="2:12" x14ac:dyDescent="0.25">
      <c r="B31" s="8"/>
      <c r="C31" s="23"/>
      <c r="D31" s="9"/>
      <c r="E31" s="9">
        <v>6711</v>
      </c>
      <c r="F31" s="48" t="s">
        <v>64</v>
      </c>
      <c r="G31" s="60">
        <v>2420016.36</v>
      </c>
      <c r="H31" s="59">
        <v>5642116.5999999996</v>
      </c>
      <c r="I31" s="59">
        <v>0</v>
      </c>
      <c r="J31" s="60">
        <v>2413692.13</v>
      </c>
      <c r="K31" s="62">
        <f t="shared" si="0"/>
        <v>99.738669948495712</v>
      </c>
      <c r="L31" s="62">
        <f t="shared" si="1"/>
        <v>42.779905151198044</v>
      </c>
    </row>
    <row r="32" spans="2:12" x14ac:dyDescent="0.25">
      <c r="B32" s="8"/>
      <c r="C32" s="8"/>
      <c r="D32" s="9"/>
      <c r="E32" s="9">
        <v>6712</v>
      </c>
      <c r="F32" s="48" t="s">
        <v>65</v>
      </c>
      <c r="G32" s="59">
        <v>0</v>
      </c>
      <c r="H32" s="59">
        <v>0</v>
      </c>
      <c r="I32" s="59">
        <v>0</v>
      </c>
      <c r="J32" s="60">
        <v>372026.79</v>
      </c>
      <c r="K32" s="62"/>
      <c r="L32" s="62" t="e">
        <f t="shared" si="1"/>
        <v>#DIV/0!</v>
      </c>
    </row>
    <row r="33" spans="2:12" s="35" customFormat="1" x14ac:dyDescent="0.25">
      <c r="B33" s="23">
        <v>7</v>
      </c>
      <c r="C33" s="23"/>
      <c r="D33" s="34"/>
      <c r="E33" s="23"/>
      <c r="F33" s="7" t="s">
        <v>3</v>
      </c>
      <c r="G33" s="61">
        <v>0</v>
      </c>
      <c r="H33" s="61">
        <v>0</v>
      </c>
      <c r="I33" s="61">
        <v>0</v>
      </c>
      <c r="J33" s="61">
        <v>0</v>
      </c>
      <c r="K33" s="62"/>
      <c r="L33" s="62" t="e">
        <f t="shared" si="1"/>
        <v>#DIV/0!</v>
      </c>
    </row>
    <row r="34" spans="2:12" x14ac:dyDescent="0.25">
      <c r="B34" s="23">
        <v>9</v>
      </c>
      <c r="C34" s="23">
        <v>92</v>
      </c>
      <c r="D34" s="23">
        <v>922</v>
      </c>
      <c r="E34" s="34">
        <v>9221</v>
      </c>
      <c r="F34" s="64" t="s">
        <v>193</v>
      </c>
      <c r="G34" s="61"/>
      <c r="H34" s="61">
        <v>1809000</v>
      </c>
      <c r="I34" s="61">
        <v>0</v>
      </c>
      <c r="J34" s="62">
        <v>0</v>
      </c>
      <c r="K34" s="62"/>
      <c r="L34" s="62">
        <f t="shared" si="1"/>
        <v>0</v>
      </c>
    </row>
    <row r="35" spans="2:12" ht="15.75" customHeight="1" x14ac:dyDescent="0.25"/>
    <row r="36" spans="2:12" ht="15.75" customHeight="1" x14ac:dyDescent="0.25">
      <c r="B36" s="2"/>
      <c r="C36" s="2"/>
      <c r="D36" s="2"/>
      <c r="E36" s="2"/>
      <c r="F36" s="2"/>
      <c r="G36" s="2"/>
      <c r="H36" s="2"/>
      <c r="I36" s="2"/>
      <c r="J36" s="3"/>
      <c r="K36" s="3"/>
      <c r="L36" s="3"/>
    </row>
    <row r="37" spans="2:12" ht="38.25" x14ac:dyDescent="0.25">
      <c r="B37" s="119" t="s">
        <v>7</v>
      </c>
      <c r="C37" s="120"/>
      <c r="D37" s="120"/>
      <c r="E37" s="120"/>
      <c r="F37" s="121"/>
      <c r="G37" s="41" t="s">
        <v>161</v>
      </c>
      <c r="H37" s="41" t="s">
        <v>170</v>
      </c>
      <c r="I37" s="41" t="s">
        <v>171</v>
      </c>
      <c r="J37" s="41" t="s">
        <v>172</v>
      </c>
      <c r="K37" s="41" t="s">
        <v>17</v>
      </c>
      <c r="L37" s="41" t="s">
        <v>41</v>
      </c>
    </row>
    <row r="38" spans="2:12" ht="12.75" customHeight="1" x14ac:dyDescent="0.25">
      <c r="B38" s="119">
        <v>1</v>
      </c>
      <c r="C38" s="120"/>
      <c r="D38" s="120"/>
      <c r="E38" s="120"/>
      <c r="F38" s="121"/>
      <c r="G38" s="41">
        <v>2</v>
      </c>
      <c r="H38" s="41">
        <v>3</v>
      </c>
      <c r="I38" s="41">
        <v>4</v>
      </c>
      <c r="J38" s="41">
        <v>5</v>
      </c>
      <c r="K38" s="41" t="s">
        <v>18</v>
      </c>
      <c r="L38" s="41" t="s">
        <v>160</v>
      </c>
    </row>
    <row r="39" spans="2:12" x14ac:dyDescent="0.25">
      <c r="B39" s="7"/>
      <c r="C39" s="7"/>
      <c r="D39" s="7"/>
      <c r="E39" s="7"/>
      <c r="F39" s="7" t="s">
        <v>8</v>
      </c>
      <c r="G39" s="61">
        <f>SUM(G40+G85+G99)</f>
        <v>2691872.1</v>
      </c>
      <c r="H39" s="61">
        <f t="shared" ref="H39:J39" si="11">SUM(H40+H85+H99)</f>
        <v>7971116.5999999996</v>
      </c>
      <c r="I39" s="61">
        <f t="shared" si="11"/>
        <v>0</v>
      </c>
      <c r="J39" s="61">
        <f t="shared" si="11"/>
        <v>3083273.1000000006</v>
      </c>
      <c r="K39" s="62">
        <f>SUM(J39/G39*100)</f>
        <v>114.54010389275182</v>
      </c>
      <c r="L39" s="62">
        <f>SUM(J39/H39*100)</f>
        <v>38.680567036241833</v>
      </c>
    </row>
    <row r="40" spans="2:12" x14ac:dyDescent="0.25">
      <c r="B40" s="7">
        <v>3</v>
      </c>
      <c r="C40" s="7"/>
      <c r="D40" s="7"/>
      <c r="E40" s="7"/>
      <c r="F40" s="7" t="s">
        <v>4</v>
      </c>
      <c r="G40" s="61">
        <f>SUM(G41+G48+G78+G81)</f>
        <v>2614201.6</v>
      </c>
      <c r="H40" s="61">
        <f>SUM(H41+H48+H78+H81)</f>
        <v>5785316.5999999996</v>
      </c>
      <c r="I40" s="61">
        <f>SUM(I41+I48+I78+I81)</f>
        <v>0</v>
      </c>
      <c r="J40" s="61">
        <f>SUM(J41+J48+J78+J81)</f>
        <v>2732877.3200000003</v>
      </c>
      <c r="K40" s="62">
        <f t="shared" ref="K40:K99" si="12">SUM(J40/G40*100)</f>
        <v>104.53965447806321</v>
      </c>
      <c r="L40" s="62">
        <f t="shared" ref="L40:L99" si="13">SUM(J40/H40*100)</f>
        <v>47.238163595057195</v>
      </c>
    </row>
    <row r="41" spans="2:12" x14ac:dyDescent="0.25">
      <c r="B41" s="11"/>
      <c r="C41" s="7">
        <v>31</v>
      </c>
      <c r="D41" s="11"/>
      <c r="E41" s="11"/>
      <c r="F41" s="7" t="s">
        <v>5</v>
      </c>
      <c r="G41" s="61">
        <f>SUM(G42+G44+G46)</f>
        <v>2153079.66</v>
      </c>
      <c r="H41" s="61">
        <f t="shared" ref="H41:J41" si="14">SUM(H42+H44+H46)</f>
        <v>5024316.5999999996</v>
      </c>
      <c r="I41" s="61">
        <f t="shared" si="14"/>
        <v>0</v>
      </c>
      <c r="J41" s="61">
        <f t="shared" si="14"/>
        <v>2366316.83</v>
      </c>
      <c r="K41" s="62">
        <f t="shared" si="12"/>
        <v>109.90382167281261</v>
      </c>
      <c r="L41" s="62">
        <f t="shared" si="13"/>
        <v>47.097287420143871</v>
      </c>
    </row>
    <row r="42" spans="2:12" x14ac:dyDescent="0.25">
      <c r="B42" s="8"/>
      <c r="C42" s="8"/>
      <c r="D42" s="8">
        <v>311</v>
      </c>
      <c r="E42" s="8"/>
      <c r="F42" s="8" t="s">
        <v>22</v>
      </c>
      <c r="G42" s="59">
        <f>SUM(G43)</f>
        <v>1699870.79</v>
      </c>
      <c r="H42" s="59">
        <v>4044316.6</v>
      </c>
      <c r="I42" s="59">
        <f t="shared" ref="I42:J42" si="15">SUM(I43)</f>
        <v>0</v>
      </c>
      <c r="J42" s="59">
        <f t="shared" si="15"/>
        <v>1936593.45</v>
      </c>
      <c r="K42" s="60">
        <f t="shared" si="12"/>
        <v>113.92592080483952</v>
      </c>
      <c r="L42" s="60">
        <f t="shared" si="13"/>
        <v>47.884318700469692</v>
      </c>
    </row>
    <row r="43" spans="2:12" x14ac:dyDescent="0.25">
      <c r="B43" s="8"/>
      <c r="C43" s="8"/>
      <c r="D43" s="8"/>
      <c r="E43" s="9">
        <v>3111</v>
      </c>
      <c r="F43" s="9" t="s">
        <v>23</v>
      </c>
      <c r="G43" s="60">
        <v>1699870.79</v>
      </c>
      <c r="H43" s="59">
        <v>4044316.6</v>
      </c>
      <c r="I43" s="59">
        <v>0</v>
      </c>
      <c r="J43" s="60">
        <v>1936593.45</v>
      </c>
      <c r="K43" s="60">
        <f t="shared" si="12"/>
        <v>113.92592080483952</v>
      </c>
      <c r="L43" s="60">
        <f t="shared" si="13"/>
        <v>47.884318700469692</v>
      </c>
    </row>
    <row r="44" spans="2:12" x14ac:dyDescent="0.25">
      <c r="B44" s="8"/>
      <c r="C44" s="8"/>
      <c r="D44" s="8">
        <v>312</v>
      </c>
      <c r="E44" s="8"/>
      <c r="F44" s="12" t="s">
        <v>66</v>
      </c>
      <c r="G44" s="59">
        <f>SUM(G45)</f>
        <v>173225.11</v>
      </c>
      <c r="H44" s="59">
        <f t="shared" ref="H44:L44" si="16">SUM(H45)</f>
        <v>320000</v>
      </c>
      <c r="I44" s="59">
        <f t="shared" si="16"/>
        <v>0</v>
      </c>
      <c r="J44" s="59">
        <f t="shared" si="16"/>
        <v>111719.28</v>
      </c>
      <c r="K44" s="59">
        <f t="shared" si="16"/>
        <v>64.493698402038831</v>
      </c>
      <c r="L44" s="59">
        <f t="shared" si="16"/>
        <v>34.912275000000001</v>
      </c>
    </row>
    <row r="45" spans="2:12" x14ac:dyDescent="0.25">
      <c r="B45" s="8"/>
      <c r="C45" s="8"/>
      <c r="D45" s="8"/>
      <c r="E45" s="9">
        <v>3121</v>
      </c>
      <c r="F45" s="33" t="s">
        <v>66</v>
      </c>
      <c r="G45" s="60">
        <v>173225.11</v>
      </c>
      <c r="H45" s="59">
        <v>320000</v>
      </c>
      <c r="I45" s="59">
        <v>0</v>
      </c>
      <c r="J45" s="60">
        <v>111719.28</v>
      </c>
      <c r="K45" s="60">
        <f t="shared" si="12"/>
        <v>64.493698402038831</v>
      </c>
      <c r="L45" s="60">
        <f t="shared" si="13"/>
        <v>34.912275000000001</v>
      </c>
    </row>
    <row r="46" spans="2:12" x14ac:dyDescent="0.25">
      <c r="B46" s="8"/>
      <c r="C46" s="8"/>
      <c r="D46" s="8">
        <v>313</v>
      </c>
      <c r="E46" s="8"/>
      <c r="F46" s="12" t="s">
        <v>67</v>
      </c>
      <c r="G46" s="59">
        <f>SUM(G47)</f>
        <v>279983.76</v>
      </c>
      <c r="H46" s="59">
        <f t="shared" ref="H46:J46" si="17">SUM(H47)</f>
        <v>660000</v>
      </c>
      <c r="I46" s="59">
        <f t="shared" si="17"/>
        <v>0</v>
      </c>
      <c r="J46" s="59">
        <f t="shared" si="17"/>
        <v>318004.09999999998</v>
      </c>
      <c r="K46" s="60">
        <f t="shared" si="12"/>
        <v>113.57948046700994</v>
      </c>
      <c r="L46" s="60">
        <f t="shared" si="13"/>
        <v>48.18243939393939</v>
      </c>
    </row>
    <row r="47" spans="2:12" x14ac:dyDescent="0.25">
      <c r="B47" s="8"/>
      <c r="C47" s="8"/>
      <c r="D47" s="8"/>
      <c r="E47" s="9">
        <v>3132</v>
      </c>
      <c r="F47" s="33" t="s">
        <v>68</v>
      </c>
      <c r="G47" s="60">
        <v>279983.76</v>
      </c>
      <c r="H47" s="59">
        <v>660000</v>
      </c>
      <c r="I47" s="59">
        <v>0</v>
      </c>
      <c r="J47" s="60">
        <v>318004.09999999998</v>
      </c>
      <c r="K47" s="60">
        <f t="shared" si="12"/>
        <v>113.57948046700994</v>
      </c>
      <c r="L47" s="60">
        <f t="shared" si="13"/>
        <v>48.18243939393939</v>
      </c>
    </row>
    <row r="48" spans="2:12" x14ac:dyDescent="0.25">
      <c r="B48" s="23"/>
      <c r="C48" s="23">
        <v>32</v>
      </c>
      <c r="D48" s="34"/>
      <c r="E48" s="34"/>
      <c r="F48" s="23" t="s">
        <v>13</v>
      </c>
      <c r="G48" s="61">
        <f>SUM(G49+G54+G61+G71)</f>
        <v>461121.94</v>
      </c>
      <c r="H48" s="61">
        <f t="shared" ref="H48:J48" si="18">SUM(H49+H54+H61+H71)</f>
        <v>761000</v>
      </c>
      <c r="I48" s="61">
        <f t="shared" si="18"/>
        <v>0</v>
      </c>
      <c r="J48" s="61">
        <f t="shared" si="18"/>
        <v>366560.49</v>
      </c>
      <c r="K48" s="62">
        <f t="shared" si="12"/>
        <v>79.49317917945956</v>
      </c>
      <c r="L48" s="62">
        <f t="shared" si="13"/>
        <v>48.168264126149801</v>
      </c>
    </row>
    <row r="49" spans="2:12" x14ac:dyDescent="0.25">
      <c r="B49" s="8"/>
      <c r="C49" s="8"/>
      <c r="D49" s="8">
        <v>321</v>
      </c>
      <c r="E49" s="8"/>
      <c r="F49" s="8" t="s">
        <v>24</v>
      </c>
      <c r="G49" s="59">
        <v>66251.69</v>
      </c>
      <c r="H49" s="59">
        <f t="shared" ref="H49:J49" si="19">SUM(H50:H53)</f>
        <v>173800</v>
      </c>
      <c r="I49" s="59">
        <f t="shared" si="19"/>
        <v>0</v>
      </c>
      <c r="J49" s="59">
        <f t="shared" si="19"/>
        <v>62562.020000000004</v>
      </c>
      <c r="K49" s="60">
        <f t="shared" si="12"/>
        <v>94.430828858856287</v>
      </c>
      <c r="L49" s="60">
        <f t="shared" si="13"/>
        <v>35.996559263521291</v>
      </c>
    </row>
    <row r="50" spans="2:12" x14ac:dyDescent="0.25">
      <c r="B50" s="8"/>
      <c r="C50" s="23"/>
      <c r="D50" s="8"/>
      <c r="E50" s="9">
        <v>3211</v>
      </c>
      <c r="F50" s="13" t="s">
        <v>25</v>
      </c>
      <c r="G50" s="60">
        <v>4536.63</v>
      </c>
      <c r="H50" s="59">
        <v>10000</v>
      </c>
      <c r="I50" s="59">
        <v>0</v>
      </c>
      <c r="J50" s="60">
        <v>6402.25</v>
      </c>
      <c r="K50" s="60">
        <f t="shared" si="12"/>
        <v>141.12347711847781</v>
      </c>
      <c r="L50" s="60">
        <f t="shared" si="13"/>
        <v>64.022500000000008</v>
      </c>
    </row>
    <row r="51" spans="2:12" x14ac:dyDescent="0.25">
      <c r="B51" s="8"/>
      <c r="C51" s="23"/>
      <c r="D51" s="9"/>
      <c r="E51" s="9">
        <v>3212</v>
      </c>
      <c r="F51" s="33" t="s">
        <v>69</v>
      </c>
      <c r="G51" s="60">
        <v>41580.800000000003</v>
      </c>
      <c r="H51" s="59">
        <v>143800</v>
      </c>
      <c r="I51" s="59">
        <v>0</v>
      </c>
      <c r="J51" s="60">
        <v>46443.3</v>
      </c>
      <c r="K51" s="60">
        <f t="shared" si="12"/>
        <v>111.6940991996306</v>
      </c>
      <c r="L51" s="60">
        <f t="shared" si="13"/>
        <v>32.297148817802508</v>
      </c>
    </row>
    <row r="52" spans="2:12" x14ac:dyDescent="0.25">
      <c r="B52" s="8"/>
      <c r="C52" s="23"/>
      <c r="D52" s="9"/>
      <c r="E52" s="9">
        <v>3213</v>
      </c>
      <c r="F52" s="33" t="s">
        <v>70</v>
      </c>
      <c r="G52" s="60">
        <v>20134.25</v>
      </c>
      <c r="H52" s="59">
        <v>20000</v>
      </c>
      <c r="I52" s="59">
        <v>0</v>
      </c>
      <c r="J52" s="60">
        <v>9716.4699999999993</v>
      </c>
      <c r="K52" s="60">
        <f t="shared" si="12"/>
        <v>48.258415386716663</v>
      </c>
      <c r="L52" s="60">
        <f t="shared" si="13"/>
        <v>48.582349999999998</v>
      </c>
    </row>
    <row r="53" spans="2:12" x14ac:dyDescent="0.25">
      <c r="B53" s="8"/>
      <c r="C53" s="23"/>
      <c r="D53" s="9"/>
      <c r="E53" s="9">
        <v>3214</v>
      </c>
      <c r="F53" s="33" t="s">
        <v>71</v>
      </c>
      <c r="G53" s="60">
        <v>0</v>
      </c>
      <c r="H53" s="59">
        <v>0</v>
      </c>
      <c r="I53" s="59">
        <v>0</v>
      </c>
      <c r="J53" s="60">
        <v>0</v>
      </c>
      <c r="K53" s="70" t="e">
        <f t="shared" si="12"/>
        <v>#DIV/0!</v>
      </c>
      <c r="L53" s="60" t="e">
        <f t="shared" si="13"/>
        <v>#DIV/0!</v>
      </c>
    </row>
    <row r="54" spans="2:12" x14ac:dyDescent="0.25">
      <c r="B54" s="8"/>
      <c r="C54" s="23"/>
      <c r="D54" s="8">
        <v>322</v>
      </c>
      <c r="E54" s="9"/>
      <c r="F54" s="12" t="s">
        <v>72</v>
      </c>
      <c r="G54" s="59">
        <f>SUM(G55:G60)</f>
        <v>239418.71000000002</v>
      </c>
      <c r="H54" s="59">
        <f t="shared" ref="H54:J54" si="20">SUM(H55:H60)</f>
        <v>412100</v>
      </c>
      <c r="I54" s="59">
        <f t="shared" si="20"/>
        <v>0</v>
      </c>
      <c r="J54" s="59">
        <f t="shared" si="20"/>
        <v>213314.18</v>
      </c>
      <c r="K54" s="60">
        <f t="shared" si="12"/>
        <v>89.096704263422012</v>
      </c>
      <c r="L54" s="60">
        <f t="shared" si="13"/>
        <v>51.762722640135884</v>
      </c>
    </row>
    <row r="55" spans="2:12" x14ac:dyDescent="0.25">
      <c r="B55" s="8"/>
      <c r="C55" s="23"/>
      <c r="D55" s="9"/>
      <c r="E55" s="9">
        <v>3221</v>
      </c>
      <c r="F55" s="33" t="s">
        <v>73</v>
      </c>
      <c r="G55" s="60">
        <v>53905.65</v>
      </c>
      <c r="H55" s="59">
        <v>90000</v>
      </c>
      <c r="I55" s="59">
        <v>0</v>
      </c>
      <c r="J55" s="60">
        <v>39176.519999999997</v>
      </c>
      <c r="K55" s="60">
        <f t="shared" si="12"/>
        <v>72.676092394767522</v>
      </c>
      <c r="L55" s="60">
        <f t="shared" si="13"/>
        <v>43.529466666666664</v>
      </c>
    </row>
    <row r="56" spans="2:12" x14ac:dyDescent="0.25">
      <c r="B56" s="8"/>
      <c r="C56" s="23"/>
      <c r="D56" s="9"/>
      <c r="E56" s="9">
        <v>3222</v>
      </c>
      <c r="F56" s="33" t="s">
        <v>74</v>
      </c>
      <c r="G56" s="60">
        <v>103174.38</v>
      </c>
      <c r="H56" s="59">
        <v>200000</v>
      </c>
      <c r="I56" s="59">
        <v>0</v>
      </c>
      <c r="J56" s="60">
        <v>120775.66</v>
      </c>
      <c r="K56" s="60">
        <f t="shared" si="12"/>
        <v>117.05973905537401</v>
      </c>
      <c r="L56" s="60">
        <f t="shared" si="13"/>
        <v>60.387830000000001</v>
      </c>
    </row>
    <row r="57" spans="2:12" x14ac:dyDescent="0.25">
      <c r="B57" s="8"/>
      <c r="C57" s="23"/>
      <c r="D57" s="9"/>
      <c r="E57" s="9">
        <v>3223</v>
      </c>
      <c r="F57" s="33" t="s">
        <v>75</v>
      </c>
      <c r="G57" s="60">
        <v>45083.01</v>
      </c>
      <c r="H57" s="59">
        <v>85000</v>
      </c>
      <c r="I57" s="59">
        <v>0</v>
      </c>
      <c r="J57" s="60">
        <v>43556.98</v>
      </c>
      <c r="K57" s="60">
        <f t="shared" si="12"/>
        <v>96.615066296593781</v>
      </c>
      <c r="L57" s="60">
        <f t="shared" si="13"/>
        <v>51.243505882352949</v>
      </c>
    </row>
    <row r="58" spans="2:12" x14ac:dyDescent="0.25">
      <c r="B58" s="8"/>
      <c r="C58" s="23"/>
      <c r="D58" s="9"/>
      <c r="E58" s="9">
        <v>3224</v>
      </c>
      <c r="F58" s="33" t="s">
        <v>132</v>
      </c>
      <c r="G58" s="60">
        <v>36950.97</v>
      </c>
      <c r="H58" s="59">
        <v>30000</v>
      </c>
      <c r="I58" s="59">
        <v>0</v>
      </c>
      <c r="J58" s="60">
        <v>9741.02</v>
      </c>
      <c r="K58" s="60">
        <f t="shared" si="12"/>
        <v>26.362014312479481</v>
      </c>
      <c r="L58" s="60">
        <f t="shared" si="13"/>
        <v>32.470066666666668</v>
      </c>
    </row>
    <row r="59" spans="2:12" x14ac:dyDescent="0.25">
      <c r="B59" s="8"/>
      <c r="C59" s="23"/>
      <c r="D59" s="9"/>
      <c r="E59" s="9">
        <v>3225</v>
      </c>
      <c r="F59" s="33" t="s">
        <v>76</v>
      </c>
      <c r="G59" s="60">
        <v>0</v>
      </c>
      <c r="H59" s="59">
        <v>100</v>
      </c>
      <c r="I59" s="59">
        <v>0</v>
      </c>
      <c r="J59" s="60">
        <v>6</v>
      </c>
      <c r="K59" s="60" t="e">
        <f t="shared" si="12"/>
        <v>#DIV/0!</v>
      </c>
      <c r="L59" s="60">
        <f t="shared" si="13"/>
        <v>6</v>
      </c>
    </row>
    <row r="60" spans="2:12" x14ac:dyDescent="0.25">
      <c r="B60" s="8"/>
      <c r="C60" s="23"/>
      <c r="D60" s="9"/>
      <c r="E60" s="9">
        <v>3227</v>
      </c>
      <c r="F60" s="33" t="s">
        <v>77</v>
      </c>
      <c r="G60" s="60">
        <v>304.7</v>
      </c>
      <c r="H60" s="59">
        <v>7000</v>
      </c>
      <c r="I60" s="59">
        <v>0</v>
      </c>
      <c r="J60" s="60">
        <v>58</v>
      </c>
      <c r="K60" s="60">
        <f t="shared" si="12"/>
        <v>19.035116508040698</v>
      </c>
      <c r="L60" s="60">
        <f t="shared" si="13"/>
        <v>0.82857142857142851</v>
      </c>
    </row>
    <row r="61" spans="2:12" x14ac:dyDescent="0.25">
      <c r="B61" s="8"/>
      <c r="C61" s="23"/>
      <c r="D61" s="9">
        <v>323</v>
      </c>
      <c r="E61" s="9"/>
      <c r="F61" s="12" t="s">
        <v>78</v>
      </c>
      <c r="G61" s="59">
        <f>SUM(G62:G70)</f>
        <v>126833.3</v>
      </c>
      <c r="H61" s="59">
        <f t="shared" ref="H61:J61" si="21">SUM(H62:H70)</f>
        <v>123100</v>
      </c>
      <c r="I61" s="59">
        <f t="shared" si="21"/>
        <v>0</v>
      </c>
      <c r="J61" s="59">
        <f t="shared" si="21"/>
        <v>50893.009999999995</v>
      </c>
      <c r="K61" s="60">
        <f t="shared" si="12"/>
        <v>40.125905420737297</v>
      </c>
      <c r="L61" s="60">
        <f t="shared" si="13"/>
        <v>41.342818846466287</v>
      </c>
    </row>
    <row r="62" spans="2:12" x14ac:dyDescent="0.25">
      <c r="B62" s="8"/>
      <c r="C62" s="23"/>
      <c r="D62" s="9"/>
      <c r="E62" s="9">
        <v>3231</v>
      </c>
      <c r="F62" s="33" t="s">
        <v>79</v>
      </c>
      <c r="G62" s="60">
        <v>6354.82</v>
      </c>
      <c r="H62" s="59">
        <v>11000</v>
      </c>
      <c r="I62" s="59">
        <v>0</v>
      </c>
      <c r="J62" s="60">
        <v>12081.59</v>
      </c>
      <c r="K62" s="60">
        <f t="shared" si="12"/>
        <v>190.11695059812868</v>
      </c>
      <c r="L62" s="60">
        <f t="shared" si="13"/>
        <v>109.83263636363635</v>
      </c>
    </row>
    <row r="63" spans="2:12" x14ac:dyDescent="0.25">
      <c r="B63" s="8"/>
      <c r="C63" s="23"/>
      <c r="D63" s="9"/>
      <c r="E63" s="9">
        <v>3232</v>
      </c>
      <c r="F63" s="33" t="s">
        <v>80</v>
      </c>
      <c r="G63" s="60">
        <v>82549.210000000006</v>
      </c>
      <c r="H63" s="59">
        <v>75000</v>
      </c>
      <c r="I63" s="59">
        <v>0</v>
      </c>
      <c r="J63" s="60">
        <v>13592.09</v>
      </c>
      <c r="K63" s="60">
        <f t="shared" si="12"/>
        <v>16.465439221041606</v>
      </c>
      <c r="L63" s="60">
        <f t="shared" si="13"/>
        <v>18.12278666666667</v>
      </c>
    </row>
    <row r="64" spans="2:12" x14ac:dyDescent="0.25">
      <c r="B64" s="8"/>
      <c r="C64" s="23"/>
      <c r="D64" s="9"/>
      <c r="E64" s="9">
        <v>3233</v>
      </c>
      <c r="F64" s="33" t="s">
        <v>81</v>
      </c>
      <c r="G64" s="60">
        <v>199.9</v>
      </c>
      <c r="H64" s="59">
        <v>0</v>
      </c>
      <c r="I64" s="59">
        <v>0</v>
      </c>
      <c r="J64" s="60">
        <v>742.5</v>
      </c>
      <c r="K64" s="60">
        <f t="shared" si="12"/>
        <v>371.43571785892948</v>
      </c>
      <c r="L64" s="60" t="e">
        <f t="shared" si="13"/>
        <v>#DIV/0!</v>
      </c>
    </row>
    <row r="65" spans="2:12" x14ac:dyDescent="0.25">
      <c r="B65" s="8"/>
      <c r="C65" s="23"/>
      <c r="D65" s="9"/>
      <c r="E65" s="9">
        <v>3234</v>
      </c>
      <c r="F65" s="33" t="s">
        <v>82</v>
      </c>
      <c r="G65" s="60">
        <v>10601.49</v>
      </c>
      <c r="H65" s="59">
        <v>25000</v>
      </c>
      <c r="I65" s="59">
        <v>0</v>
      </c>
      <c r="J65" s="60">
        <v>13355.99</v>
      </c>
      <c r="K65" s="60">
        <f t="shared" si="12"/>
        <v>125.982196842142</v>
      </c>
      <c r="L65" s="60">
        <f t="shared" si="13"/>
        <v>53.423960000000001</v>
      </c>
    </row>
    <row r="66" spans="2:12" x14ac:dyDescent="0.25">
      <c r="B66" s="8"/>
      <c r="C66" s="23"/>
      <c r="D66" s="9"/>
      <c r="E66" s="9">
        <v>3235</v>
      </c>
      <c r="F66" s="33" t="s">
        <v>83</v>
      </c>
      <c r="G66" s="60">
        <v>0</v>
      </c>
      <c r="H66" s="59">
        <v>0</v>
      </c>
      <c r="I66" s="59">
        <v>0</v>
      </c>
      <c r="J66" s="60">
        <v>0</v>
      </c>
      <c r="K66" s="70" t="e">
        <f t="shared" si="12"/>
        <v>#DIV/0!</v>
      </c>
      <c r="L66" s="60" t="e">
        <f t="shared" si="13"/>
        <v>#DIV/0!</v>
      </c>
    </row>
    <row r="67" spans="2:12" x14ac:dyDescent="0.25">
      <c r="B67" s="8"/>
      <c r="C67" s="23"/>
      <c r="D67" s="9"/>
      <c r="E67" s="9">
        <v>3236</v>
      </c>
      <c r="F67" s="33" t="s">
        <v>84</v>
      </c>
      <c r="G67" s="60">
        <v>2821.24</v>
      </c>
      <c r="H67" s="59">
        <v>10000</v>
      </c>
      <c r="I67" s="59">
        <v>0</v>
      </c>
      <c r="J67" s="60">
        <v>2600.35</v>
      </c>
      <c r="K67" s="60">
        <f t="shared" si="12"/>
        <v>92.17046405126824</v>
      </c>
      <c r="L67" s="60">
        <f t="shared" si="13"/>
        <v>26.003500000000003</v>
      </c>
    </row>
    <row r="68" spans="2:12" x14ac:dyDescent="0.25">
      <c r="B68" s="8"/>
      <c r="C68" s="23"/>
      <c r="D68" s="9"/>
      <c r="E68" s="9">
        <v>3237</v>
      </c>
      <c r="F68" s="33" t="s">
        <v>85</v>
      </c>
      <c r="G68" s="60">
        <v>23411.64</v>
      </c>
      <c r="H68" s="59">
        <v>100</v>
      </c>
      <c r="I68" s="59">
        <v>0</v>
      </c>
      <c r="J68" s="60">
        <v>5983.33</v>
      </c>
      <c r="K68" s="60">
        <f t="shared" si="12"/>
        <v>25.557073319084012</v>
      </c>
      <c r="L68" s="60">
        <f t="shared" si="13"/>
        <v>5983.33</v>
      </c>
    </row>
    <row r="69" spans="2:12" x14ac:dyDescent="0.25">
      <c r="B69" s="8"/>
      <c r="C69" s="23"/>
      <c r="D69" s="9"/>
      <c r="E69" s="9">
        <v>3238</v>
      </c>
      <c r="F69" s="33" t="s">
        <v>86</v>
      </c>
      <c r="G69" s="60">
        <v>895</v>
      </c>
      <c r="H69" s="59">
        <v>2000</v>
      </c>
      <c r="I69" s="59">
        <v>0</v>
      </c>
      <c r="J69" s="60">
        <v>2525.16</v>
      </c>
      <c r="K69" s="60">
        <f t="shared" si="12"/>
        <v>282.14078212290502</v>
      </c>
      <c r="L69" s="60">
        <f t="shared" si="13"/>
        <v>126.25800000000001</v>
      </c>
    </row>
    <row r="70" spans="2:12" x14ac:dyDescent="0.25">
      <c r="B70" s="8"/>
      <c r="C70" s="8"/>
      <c r="D70" s="9"/>
      <c r="E70" s="9">
        <v>3239</v>
      </c>
      <c r="F70" s="33" t="s">
        <v>87</v>
      </c>
      <c r="G70" s="60"/>
      <c r="H70" s="59">
        <v>0</v>
      </c>
      <c r="I70" s="59">
        <v>0</v>
      </c>
      <c r="J70" s="60">
        <v>12</v>
      </c>
      <c r="K70" s="60" t="e">
        <f t="shared" si="12"/>
        <v>#DIV/0!</v>
      </c>
      <c r="L70" s="60" t="e">
        <f t="shared" si="13"/>
        <v>#DIV/0!</v>
      </c>
    </row>
    <row r="71" spans="2:12" x14ac:dyDescent="0.25">
      <c r="B71" s="8"/>
      <c r="C71" s="8"/>
      <c r="D71" s="9">
        <v>329</v>
      </c>
      <c r="E71" s="9"/>
      <c r="F71" s="12" t="s">
        <v>88</v>
      </c>
      <c r="G71" s="59">
        <f>SUM(G72:G77)</f>
        <v>28618.239999999998</v>
      </c>
      <c r="H71" s="59">
        <f t="shared" ref="H71:J71" si="22">SUM(H72:H77)</f>
        <v>52000</v>
      </c>
      <c r="I71" s="59">
        <f t="shared" si="22"/>
        <v>0</v>
      </c>
      <c r="J71" s="59">
        <f t="shared" si="22"/>
        <v>39791.279999999999</v>
      </c>
      <c r="K71" s="60">
        <f t="shared" si="12"/>
        <v>139.04167412111997</v>
      </c>
      <c r="L71" s="60">
        <f t="shared" si="13"/>
        <v>76.521692307692305</v>
      </c>
    </row>
    <row r="72" spans="2:12" x14ac:dyDescent="0.25">
      <c r="B72" s="8"/>
      <c r="C72" s="8"/>
      <c r="D72" s="9"/>
      <c r="E72" s="9">
        <v>3291</v>
      </c>
      <c r="F72" s="33" t="s">
        <v>89</v>
      </c>
      <c r="G72" s="60">
        <v>12317.14</v>
      </c>
      <c r="H72" s="59">
        <v>15000</v>
      </c>
      <c r="I72" s="59">
        <v>0</v>
      </c>
      <c r="J72" s="60">
        <v>11191.97</v>
      </c>
      <c r="K72" s="60">
        <f t="shared" si="12"/>
        <v>90.865005999769423</v>
      </c>
      <c r="L72" s="60">
        <f t="shared" si="13"/>
        <v>74.613133333333323</v>
      </c>
    </row>
    <row r="73" spans="2:12" x14ac:dyDescent="0.25">
      <c r="B73" s="8"/>
      <c r="C73" s="8"/>
      <c r="D73" s="9"/>
      <c r="E73" s="9">
        <v>3292</v>
      </c>
      <c r="F73" s="33" t="s">
        <v>90</v>
      </c>
      <c r="G73" s="60">
        <v>9440.08</v>
      </c>
      <c r="H73" s="59">
        <v>25000</v>
      </c>
      <c r="I73" s="59">
        <v>0</v>
      </c>
      <c r="J73" s="60">
        <v>17701.5</v>
      </c>
      <c r="K73" s="60">
        <f t="shared" si="12"/>
        <v>187.51430072626502</v>
      </c>
      <c r="L73" s="60">
        <f t="shared" si="13"/>
        <v>70.805999999999997</v>
      </c>
    </row>
    <row r="74" spans="2:12" x14ac:dyDescent="0.25">
      <c r="B74" s="8"/>
      <c r="C74" s="8"/>
      <c r="D74" s="9"/>
      <c r="E74" s="9">
        <v>3293</v>
      </c>
      <c r="F74" s="33" t="s">
        <v>91</v>
      </c>
      <c r="G74" s="60">
        <v>341.42</v>
      </c>
      <c r="H74" s="59">
        <v>300</v>
      </c>
      <c r="I74" s="59">
        <v>0</v>
      </c>
      <c r="J74" s="60">
        <v>0</v>
      </c>
      <c r="K74" s="70">
        <f t="shared" si="12"/>
        <v>0</v>
      </c>
      <c r="L74" s="60">
        <f t="shared" si="13"/>
        <v>0</v>
      </c>
    </row>
    <row r="75" spans="2:12" x14ac:dyDescent="0.25">
      <c r="B75" s="8"/>
      <c r="C75" s="8"/>
      <c r="D75" s="9"/>
      <c r="E75" s="9">
        <v>3294</v>
      </c>
      <c r="F75" s="33" t="s">
        <v>92</v>
      </c>
      <c r="G75" s="60">
        <v>0</v>
      </c>
      <c r="H75" s="59">
        <v>0</v>
      </c>
      <c r="I75" s="59">
        <v>0</v>
      </c>
      <c r="J75" s="60">
        <v>0</v>
      </c>
      <c r="K75" s="60" t="e">
        <f t="shared" si="12"/>
        <v>#DIV/0!</v>
      </c>
      <c r="L75" s="60" t="e">
        <f t="shared" si="13"/>
        <v>#DIV/0!</v>
      </c>
    </row>
    <row r="76" spans="2:12" x14ac:dyDescent="0.25">
      <c r="B76" s="8"/>
      <c r="C76" s="8"/>
      <c r="D76" s="9"/>
      <c r="E76" s="9">
        <v>3295</v>
      </c>
      <c r="F76" s="33" t="s">
        <v>93</v>
      </c>
      <c r="G76" s="60">
        <v>6519.6</v>
      </c>
      <c r="H76" s="59">
        <v>11700</v>
      </c>
      <c r="I76" s="59">
        <v>0</v>
      </c>
      <c r="J76" s="60">
        <v>10695.23</v>
      </c>
      <c r="K76" s="60">
        <f t="shared" si="12"/>
        <v>164.04733419228171</v>
      </c>
      <c r="L76" s="60">
        <f t="shared" si="13"/>
        <v>91.412222222222212</v>
      </c>
    </row>
    <row r="77" spans="2:12" x14ac:dyDescent="0.25">
      <c r="B77" s="8"/>
      <c r="C77" s="8"/>
      <c r="D77" s="9"/>
      <c r="E77" s="9">
        <v>3299</v>
      </c>
      <c r="F77" s="33" t="s">
        <v>88</v>
      </c>
      <c r="G77" s="60">
        <v>0</v>
      </c>
      <c r="H77" s="59">
        <v>0</v>
      </c>
      <c r="I77" s="59">
        <v>0</v>
      </c>
      <c r="J77" s="60">
        <v>202.58</v>
      </c>
      <c r="K77" s="60" t="e">
        <f t="shared" si="12"/>
        <v>#DIV/0!</v>
      </c>
      <c r="L77" s="60" t="e">
        <f t="shared" si="13"/>
        <v>#DIV/0!</v>
      </c>
    </row>
    <row r="78" spans="2:12" x14ac:dyDescent="0.25">
      <c r="B78" s="23"/>
      <c r="C78" s="23">
        <v>34</v>
      </c>
      <c r="D78" s="34"/>
      <c r="E78" s="23"/>
      <c r="F78" s="10" t="s">
        <v>94</v>
      </c>
      <c r="G78" s="61">
        <f>SUM(G79)</f>
        <v>0</v>
      </c>
      <c r="H78" s="61">
        <f>SUM(H79)</f>
        <v>0</v>
      </c>
      <c r="I78" s="61">
        <f>SUM(I79)</f>
        <v>0</v>
      </c>
      <c r="J78" s="61">
        <f>SUM(J79)</f>
        <v>0</v>
      </c>
      <c r="K78" s="62" t="e">
        <f t="shared" si="12"/>
        <v>#DIV/0!</v>
      </c>
      <c r="L78" s="62" t="e">
        <f t="shared" si="13"/>
        <v>#DIV/0!</v>
      </c>
    </row>
    <row r="79" spans="2:12" x14ac:dyDescent="0.25">
      <c r="B79" s="8"/>
      <c r="C79" s="8"/>
      <c r="D79" s="9">
        <v>343</v>
      </c>
      <c r="E79" s="8"/>
      <c r="F79" s="12" t="s">
        <v>95</v>
      </c>
      <c r="G79" s="59">
        <f>SUM(G80:G80)</f>
        <v>0</v>
      </c>
      <c r="H79" s="59">
        <f>SUM(H80:H80)</f>
        <v>0</v>
      </c>
      <c r="I79" s="59">
        <f>SUM(I80:I80)</f>
        <v>0</v>
      </c>
      <c r="J79" s="59">
        <f>SUM(J80:J80)</f>
        <v>0</v>
      </c>
      <c r="K79" s="60" t="e">
        <f t="shared" si="12"/>
        <v>#DIV/0!</v>
      </c>
      <c r="L79" s="60" t="e">
        <f t="shared" si="13"/>
        <v>#DIV/0!</v>
      </c>
    </row>
    <row r="80" spans="2:12" x14ac:dyDescent="0.25">
      <c r="B80" s="8"/>
      <c r="C80" s="8"/>
      <c r="D80" s="9"/>
      <c r="E80" s="9">
        <v>3433</v>
      </c>
      <c r="F80" s="33" t="s">
        <v>96</v>
      </c>
      <c r="G80" s="60">
        <v>0</v>
      </c>
      <c r="H80" s="59">
        <v>0</v>
      </c>
      <c r="I80" s="59">
        <v>0</v>
      </c>
      <c r="J80" s="60">
        <v>0</v>
      </c>
      <c r="K80" s="60" t="e">
        <f t="shared" si="12"/>
        <v>#DIV/0!</v>
      </c>
      <c r="L80" s="60" t="e">
        <f t="shared" si="13"/>
        <v>#DIV/0!</v>
      </c>
    </row>
    <row r="81" spans="2:12" x14ac:dyDescent="0.25">
      <c r="B81" s="23"/>
      <c r="C81" s="23">
        <v>38</v>
      </c>
      <c r="D81" s="34"/>
      <c r="E81" s="23"/>
      <c r="F81" s="10" t="s">
        <v>133</v>
      </c>
      <c r="G81" s="61">
        <f>SUM(G82)</f>
        <v>0</v>
      </c>
      <c r="H81" s="61">
        <f t="shared" ref="H81:J81" si="23">SUM(H82)</f>
        <v>0</v>
      </c>
      <c r="I81" s="61">
        <f t="shared" si="23"/>
        <v>0</v>
      </c>
      <c r="J81" s="61">
        <f t="shared" si="23"/>
        <v>0</v>
      </c>
      <c r="K81" s="71" t="e">
        <f t="shared" si="12"/>
        <v>#DIV/0!</v>
      </c>
      <c r="L81" s="71" t="e">
        <f t="shared" si="13"/>
        <v>#DIV/0!</v>
      </c>
    </row>
    <row r="82" spans="2:12" x14ac:dyDescent="0.25">
      <c r="B82" s="8"/>
      <c r="C82" s="8"/>
      <c r="D82" s="9">
        <v>383</v>
      </c>
      <c r="E82" s="8"/>
      <c r="F82" s="12" t="s">
        <v>97</v>
      </c>
      <c r="G82" s="59">
        <f>SUM(G83:G84)</f>
        <v>0</v>
      </c>
      <c r="H82" s="59">
        <f t="shared" ref="H82:J82" si="24">SUM(H83:H84)</f>
        <v>0</v>
      </c>
      <c r="I82" s="59">
        <f t="shared" si="24"/>
        <v>0</v>
      </c>
      <c r="J82" s="59">
        <f t="shared" si="24"/>
        <v>0</v>
      </c>
      <c r="K82" s="70" t="e">
        <f t="shared" si="12"/>
        <v>#DIV/0!</v>
      </c>
      <c r="L82" s="70" t="e">
        <f t="shared" si="13"/>
        <v>#DIV/0!</v>
      </c>
    </row>
    <row r="83" spans="2:12" x14ac:dyDescent="0.25">
      <c r="B83" s="8"/>
      <c r="C83" s="8"/>
      <c r="D83" s="9"/>
      <c r="E83" s="9">
        <v>3831</v>
      </c>
      <c r="F83" s="33" t="s">
        <v>98</v>
      </c>
      <c r="G83" s="59">
        <v>0</v>
      </c>
      <c r="H83" s="59">
        <v>0</v>
      </c>
      <c r="I83" s="59">
        <v>0</v>
      </c>
      <c r="J83" s="60">
        <v>0</v>
      </c>
      <c r="K83" s="70" t="e">
        <f t="shared" si="12"/>
        <v>#DIV/0!</v>
      </c>
      <c r="L83" s="70" t="e">
        <f t="shared" si="13"/>
        <v>#DIV/0!</v>
      </c>
    </row>
    <row r="84" spans="2:12" x14ac:dyDescent="0.25">
      <c r="B84" s="8"/>
      <c r="C84" s="8"/>
      <c r="D84" s="9"/>
      <c r="E84" s="9">
        <v>3835</v>
      </c>
      <c r="F84" s="33" t="s">
        <v>99</v>
      </c>
      <c r="G84" s="59">
        <v>0</v>
      </c>
      <c r="H84" s="59">
        <v>0</v>
      </c>
      <c r="I84" s="59">
        <v>0</v>
      </c>
      <c r="J84" s="60">
        <v>0</v>
      </c>
      <c r="K84" s="70" t="e">
        <f t="shared" si="12"/>
        <v>#DIV/0!</v>
      </c>
      <c r="L84" s="70" t="e">
        <f t="shared" si="13"/>
        <v>#DIV/0!</v>
      </c>
    </row>
    <row r="85" spans="2:12" x14ac:dyDescent="0.25">
      <c r="B85" s="10">
        <v>4</v>
      </c>
      <c r="C85" s="10"/>
      <c r="D85" s="10"/>
      <c r="E85" s="10"/>
      <c r="F85" s="21" t="s">
        <v>6</v>
      </c>
      <c r="G85" s="61">
        <f>SUM(G89)</f>
        <v>77670.5</v>
      </c>
      <c r="H85" s="61">
        <f>SUM(H87+H89)</f>
        <v>2185800</v>
      </c>
      <c r="I85" s="61">
        <f>SUM(I89)</f>
        <v>0</v>
      </c>
      <c r="J85" s="61">
        <f>SUM(J87+J89)</f>
        <v>350395.78</v>
      </c>
      <c r="K85" s="62">
        <f t="shared" si="12"/>
        <v>451.13109867967893</v>
      </c>
      <c r="L85" s="62">
        <f t="shared" si="13"/>
        <v>16.030550828072105</v>
      </c>
    </row>
    <row r="86" spans="2:12" ht="25.5" x14ac:dyDescent="0.25">
      <c r="B86" s="10"/>
      <c r="C86" s="10">
        <v>41</v>
      </c>
      <c r="D86" s="10"/>
      <c r="E86" s="10"/>
      <c r="F86" s="21" t="s">
        <v>194</v>
      </c>
      <c r="G86" s="61">
        <v>0</v>
      </c>
      <c r="H86" s="61">
        <v>1144000</v>
      </c>
      <c r="I86" s="61">
        <v>0</v>
      </c>
      <c r="J86" s="61">
        <v>30395.24</v>
      </c>
      <c r="K86" s="62">
        <v>0</v>
      </c>
      <c r="L86" s="62">
        <v>3</v>
      </c>
    </row>
    <row r="87" spans="2:12" x14ac:dyDescent="0.25">
      <c r="B87" s="10"/>
      <c r="C87" s="10"/>
      <c r="D87" s="12">
        <v>412</v>
      </c>
      <c r="E87" s="10"/>
      <c r="F87" s="22" t="s">
        <v>195</v>
      </c>
      <c r="G87" s="61">
        <v>0</v>
      </c>
      <c r="H87" s="61">
        <v>1144000</v>
      </c>
      <c r="I87" s="61">
        <v>0</v>
      </c>
      <c r="J87" s="61">
        <v>30395.24</v>
      </c>
      <c r="K87" s="62">
        <v>0</v>
      </c>
      <c r="L87" s="62">
        <v>3</v>
      </c>
    </row>
    <row r="88" spans="2:12" x14ac:dyDescent="0.25">
      <c r="B88" s="10"/>
      <c r="C88" s="10"/>
      <c r="D88" s="12"/>
      <c r="E88" s="12">
        <v>4124</v>
      </c>
      <c r="F88" s="22" t="s">
        <v>196</v>
      </c>
      <c r="G88" s="61">
        <v>0</v>
      </c>
      <c r="H88" s="59">
        <v>1144000</v>
      </c>
      <c r="I88" s="61"/>
      <c r="J88" s="61">
        <v>30395.24</v>
      </c>
      <c r="K88" s="62">
        <v>0</v>
      </c>
      <c r="L88" s="62">
        <v>3</v>
      </c>
    </row>
    <row r="89" spans="2:12" x14ac:dyDescent="0.25">
      <c r="B89" s="7"/>
      <c r="C89" s="7">
        <v>42</v>
      </c>
      <c r="D89" s="7"/>
      <c r="E89" s="7"/>
      <c r="F89" s="22" t="s">
        <v>100</v>
      </c>
      <c r="G89" s="61">
        <f>SUM(G90)</f>
        <v>77670.5</v>
      </c>
      <c r="H89" s="61">
        <f t="shared" ref="H89:J89" si="25">SUM(H90)</f>
        <v>1041800</v>
      </c>
      <c r="I89" s="61">
        <f t="shared" si="25"/>
        <v>0</v>
      </c>
      <c r="J89" s="61">
        <f t="shared" si="25"/>
        <v>320000.54000000004</v>
      </c>
      <c r="K89" s="62">
        <f t="shared" si="12"/>
        <v>411.99752801900343</v>
      </c>
      <c r="L89" s="62">
        <f t="shared" si="13"/>
        <v>30.716120176617395</v>
      </c>
    </row>
    <row r="90" spans="2:12" x14ac:dyDescent="0.25">
      <c r="B90" s="11"/>
      <c r="C90" s="11"/>
      <c r="D90" s="8">
        <v>422</v>
      </c>
      <c r="E90" s="8"/>
      <c r="F90" s="12" t="s">
        <v>101</v>
      </c>
      <c r="G90" s="59">
        <f>SUM(G91:G98)</f>
        <v>77670.5</v>
      </c>
      <c r="H90" s="59">
        <f>SUM(H91:H98)</f>
        <v>1041800</v>
      </c>
      <c r="I90" s="59">
        <f t="shared" ref="I90:J90" si="26">SUM(I91:I98)</f>
        <v>0</v>
      </c>
      <c r="J90" s="59">
        <f t="shared" si="26"/>
        <v>320000.54000000004</v>
      </c>
      <c r="K90" s="62">
        <f t="shared" si="12"/>
        <v>411.99752801900343</v>
      </c>
      <c r="L90" s="62">
        <f t="shared" si="13"/>
        <v>30.716120176617395</v>
      </c>
    </row>
    <row r="91" spans="2:12" x14ac:dyDescent="0.25">
      <c r="B91" s="11"/>
      <c r="C91" s="11"/>
      <c r="D91" s="8"/>
      <c r="E91" s="9">
        <v>4221</v>
      </c>
      <c r="F91" s="33" t="s">
        <v>102</v>
      </c>
      <c r="G91" s="60">
        <v>3938.86</v>
      </c>
      <c r="H91" s="59">
        <v>357000</v>
      </c>
      <c r="I91" s="63">
        <v>0</v>
      </c>
      <c r="J91" s="60">
        <v>205492.2</v>
      </c>
      <c r="K91" s="62">
        <f t="shared" si="12"/>
        <v>5217.0475721401626</v>
      </c>
      <c r="L91" s="62">
        <f t="shared" si="13"/>
        <v>57.560840336134454</v>
      </c>
    </row>
    <row r="92" spans="2:12" x14ac:dyDescent="0.25">
      <c r="B92" s="11"/>
      <c r="C92" s="11"/>
      <c r="D92" s="8"/>
      <c r="E92" s="9">
        <v>4222</v>
      </c>
      <c r="F92" s="33" t="s">
        <v>103</v>
      </c>
      <c r="G92" s="60">
        <v>0</v>
      </c>
      <c r="H92" s="59">
        <v>0</v>
      </c>
      <c r="I92" s="63">
        <v>0</v>
      </c>
      <c r="J92" s="60">
        <v>0</v>
      </c>
      <c r="K92" s="70" t="e">
        <f t="shared" si="12"/>
        <v>#DIV/0!</v>
      </c>
      <c r="L92" s="70" t="e">
        <f t="shared" si="13"/>
        <v>#DIV/0!</v>
      </c>
    </row>
    <row r="93" spans="2:12" x14ac:dyDescent="0.25">
      <c r="B93" s="11"/>
      <c r="C93" s="11"/>
      <c r="D93" s="8"/>
      <c r="E93" s="9">
        <v>4223</v>
      </c>
      <c r="F93" s="33" t="s">
        <v>104</v>
      </c>
      <c r="G93" s="60">
        <v>73461.73</v>
      </c>
      <c r="H93" s="59">
        <v>17800</v>
      </c>
      <c r="I93" s="63">
        <v>0</v>
      </c>
      <c r="J93" s="60">
        <v>3894.54</v>
      </c>
      <c r="K93" s="70">
        <f t="shared" si="12"/>
        <v>5.3014542401873737</v>
      </c>
      <c r="L93" s="70">
        <f t="shared" si="13"/>
        <v>21.87943820224719</v>
      </c>
    </row>
    <row r="94" spans="2:12" x14ac:dyDescent="0.25">
      <c r="B94" s="11"/>
      <c r="C94" s="11"/>
      <c r="D94" s="8"/>
      <c r="E94" s="9">
        <v>4225</v>
      </c>
      <c r="F94" s="33" t="s">
        <v>191</v>
      </c>
      <c r="G94" s="60">
        <v>269.91000000000003</v>
      </c>
      <c r="H94" s="59">
        <v>0</v>
      </c>
      <c r="I94" s="63">
        <v>0</v>
      </c>
      <c r="J94" s="60">
        <v>0</v>
      </c>
      <c r="K94" s="70">
        <v>0</v>
      </c>
      <c r="L94" s="70" t="e">
        <f t="shared" si="13"/>
        <v>#DIV/0!</v>
      </c>
    </row>
    <row r="95" spans="2:12" x14ac:dyDescent="0.25">
      <c r="B95" s="11"/>
      <c r="C95" s="11"/>
      <c r="D95" s="8"/>
      <c r="E95" s="9">
        <v>4226</v>
      </c>
      <c r="F95" s="33" t="s">
        <v>105</v>
      </c>
      <c r="G95" s="60">
        <v>0</v>
      </c>
      <c r="H95" s="59">
        <v>15000</v>
      </c>
      <c r="I95" s="63">
        <v>0</v>
      </c>
      <c r="J95" s="60">
        <v>0</v>
      </c>
      <c r="K95" s="70" t="e">
        <f t="shared" si="12"/>
        <v>#DIV/0!</v>
      </c>
      <c r="L95" s="70">
        <f t="shared" si="13"/>
        <v>0</v>
      </c>
    </row>
    <row r="96" spans="2:12" x14ac:dyDescent="0.25">
      <c r="B96" s="11"/>
      <c r="C96" s="11"/>
      <c r="D96" s="8"/>
      <c r="E96" s="9">
        <v>4227</v>
      </c>
      <c r="F96" s="33" t="s">
        <v>106</v>
      </c>
      <c r="G96" s="60">
        <v>0</v>
      </c>
      <c r="H96" s="59">
        <v>0</v>
      </c>
      <c r="I96" s="63">
        <v>0</v>
      </c>
      <c r="J96" s="60">
        <v>0</v>
      </c>
      <c r="K96" s="70" t="e">
        <f t="shared" si="12"/>
        <v>#DIV/0!</v>
      </c>
      <c r="L96" s="70" t="e">
        <f t="shared" si="13"/>
        <v>#DIV/0!</v>
      </c>
    </row>
    <row r="97" spans="2:12" x14ac:dyDescent="0.25">
      <c r="B97" s="11"/>
      <c r="C97" s="11"/>
      <c r="D97" s="8"/>
      <c r="E97" s="9">
        <v>4231</v>
      </c>
      <c r="F97" s="33" t="s">
        <v>178</v>
      </c>
      <c r="G97" s="60">
        <v>0</v>
      </c>
      <c r="H97" s="59">
        <v>80000</v>
      </c>
      <c r="I97" s="63">
        <v>0</v>
      </c>
      <c r="J97" s="60">
        <v>0</v>
      </c>
      <c r="K97" s="70" t="e">
        <f t="shared" si="12"/>
        <v>#DIV/0!</v>
      </c>
      <c r="L97" s="70">
        <f t="shared" si="13"/>
        <v>0</v>
      </c>
    </row>
    <row r="98" spans="2:12" x14ac:dyDescent="0.25">
      <c r="B98" s="11"/>
      <c r="C98" s="11"/>
      <c r="D98" s="8"/>
      <c r="E98" s="9">
        <v>4511</v>
      </c>
      <c r="F98" s="33" t="s">
        <v>179</v>
      </c>
      <c r="G98" s="60">
        <v>0</v>
      </c>
      <c r="H98" s="59">
        <v>572000</v>
      </c>
      <c r="I98" s="63">
        <v>0</v>
      </c>
      <c r="J98" s="60">
        <v>110613.8</v>
      </c>
      <c r="K98" s="70" t="e">
        <f t="shared" si="12"/>
        <v>#DIV/0!</v>
      </c>
      <c r="L98" s="70">
        <f t="shared" si="13"/>
        <v>19.338076923076926</v>
      </c>
    </row>
    <row r="99" spans="2:12" x14ac:dyDescent="0.25">
      <c r="B99" s="7">
        <v>9</v>
      </c>
      <c r="C99" s="7">
        <v>92</v>
      </c>
      <c r="D99" s="23">
        <v>922</v>
      </c>
      <c r="E99" s="34">
        <v>9222</v>
      </c>
      <c r="F99" s="65" t="s">
        <v>167</v>
      </c>
      <c r="G99" s="61">
        <v>0</v>
      </c>
      <c r="H99" s="61">
        <v>0</v>
      </c>
      <c r="I99" s="67">
        <v>0</v>
      </c>
      <c r="J99" s="62">
        <v>0</v>
      </c>
      <c r="K99" s="71" t="e">
        <f t="shared" si="12"/>
        <v>#DIV/0!</v>
      </c>
      <c r="L99" s="71" t="e">
        <f t="shared" si="13"/>
        <v>#DIV/0!</v>
      </c>
    </row>
  </sheetData>
  <mergeCells count="7">
    <mergeCell ref="B8:F8"/>
    <mergeCell ref="B9:F9"/>
    <mergeCell ref="B37:F37"/>
    <mergeCell ref="B38:F38"/>
    <mergeCell ref="B2:L2"/>
    <mergeCell ref="B4:L4"/>
    <mergeCell ref="B6:L6"/>
  </mergeCells>
  <pageMargins left="0.31496062992125984" right="0.31496062992125984" top="0.35433070866141736" bottom="0.35433070866141736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36"/>
  <sheetViews>
    <sheetView workbookViewId="0">
      <selection activeCell="D26" sqref="D26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2"/>
      <c r="C1" s="2"/>
      <c r="D1" s="2"/>
      <c r="E1" s="2"/>
      <c r="F1" s="3"/>
      <c r="G1" s="3"/>
      <c r="H1" s="3"/>
    </row>
    <row r="2" spans="2:8" ht="15.75" customHeight="1" x14ac:dyDescent="0.25">
      <c r="B2" s="110" t="s">
        <v>137</v>
      </c>
      <c r="C2" s="110"/>
      <c r="D2" s="110"/>
      <c r="E2" s="110"/>
      <c r="F2" s="110"/>
      <c r="G2" s="110"/>
      <c r="H2" s="110"/>
    </row>
    <row r="3" spans="2:8" ht="18" x14ac:dyDescent="0.25">
      <c r="B3" s="2"/>
      <c r="C3" s="2"/>
      <c r="D3" s="2"/>
      <c r="E3" s="2"/>
      <c r="F3" s="3"/>
      <c r="G3" s="3"/>
      <c r="H3" s="3"/>
    </row>
    <row r="4" spans="2:8" ht="25.5" x14ac:dyDescent="0.25">
      <c r="B4" s="41" t="s">
        <v>7</v>
      </c>
      <c r="C4" s="41" t="s">
        <v>161</v>
      </c>
      <c r="D4" s="41" t="s">
        <v>170</v>
      </c>
      <c r="E4" s="41" t="s">
        <v>171</v>
      </c>
      <c r="F4" s="41" t="s">
        <v>172</v>
      </c>
      <c r="G4" s="41" t="s">
        <v>17</v>
      </c>
      <c r="H4" s="41" t="s">
        <v>41</v>
      </c>
    </row>
    <row r="5" spans="2:8" x14ac:dyDescent="0.25">
      <c r="B5" s="41">
        <v>1</v>
      </c>
      <c r="C5" s="41">
        <v>2</v>
      </c>
      <c r="D5" s="41">
        <v>3</v>
      </c>
      <c r="E5" s="41">
        <v>4</v>
      </c>
      <c r="F5" s="41">
        <v>5</v>
      </c>
      <c r="G5" s="41" t="s">
        <v>18</v>
      </c>
      <c r="H5" s="41" t="s">
        <v>160</v>
      </c>
    </row>
    <row r="6" spans="2:8" x14ac:dyDescent="0.25">
      <c r="B6" s="49" t="s">
        <v>34</v>
      </c>
      <c r="C6" s="61">
        <f>SUM(C7+C9+C11+C14+C17+C19)</f>
        <v>2668427.6100000003</v>
      </c>
      <c r="D6" s="61">
        <f>SUM(D7+D9+D11+D14+D17+D19+D20)</f>
        <v>7971116.6000000006</v>
      </c>
      <c r="E6" s="61">
        <f t="shared" ref="E6:F6" si="0">SUM(E7+E9+E11+E14+E17+E19)</f>
        <v>0</v>
      </c>
      <c r="F6" s="61">
        <f t="shared" si="0"/>
        <v>3059794.38</v>
      </c>
      <c r="G6" s="61">
        <f>SUM(F6/C6*100)</f>
        <v>114.66656875132541</v>
      </c>
      <c r="H6" s="61">
        <f>SUM(F6/D6*100)</f>
        <v>38.386019594795535</v>
      </c>
    </row>
    <row r="7" spans="2:8" x14ac:dyDescent="0.25">
      <c r="B7" s="7" t="s">
        <v>32</v>
      </c>
      <c r="C7" s="61">
        <f>SUM(C8:C8)</f>
        <v>2327504.16</v>
      </c>
      <c r="D7" s="61">
        <f>SUM(D8:D8)</f>
        <v>5392174.1600000001</v>
      </c>
      <c r="E7" s="61">
        <f>SUM(E8:E8)</f>
        <v>0</v>
      </c>
      <c r="F7" s="61">
        <f>SUM(F8:F8)</f>
        <v>2785718.92</v>
      </c>
      <c r="G7" s="61">
        <f>SUM(F7/C7*100)</f>
        <v>119.68695772384783</v>
      </c>
      <c r="H7" s="61">
        <f>SUM(F7/D7*100)</f>
        <v>51.662257882263951</v>
      </c>
    </row>
    <row r="8" spans="2:8" x14ac:dyDescent="0.25">
      <c r="B8" s="32" t="s">
        <v>31</v>
      </c>
      <c r="C8" s="60">
        <v>2327504.16</v>
      </c>
      <c r="D8" s="59">
        <v>5392174.1600000001</v>
      </c>
      <c r="E8" s="59">
        <v>0</v>
      </c>
      <c r="F8" s="60">
        <v>2785718.92</v>
      </c>
      <c r="G8" s="59">
        <f t="shared" ref="G8:G35" si="1">SUM(F8/C8*100)</f>
        <v>119.68695772384783</v>
      </c>
      <c r="H8" s="59">
        <f t="shared" ref="H8:H36" si="2">SUM(F8/D8*100)</f>
        <v>51.662257882263951</v>
      </c>
    </row>
    <row r="9" spans="2:8" x14ac:dyDescent="0.25">
      <c r="B9" s="7" t="s">
        <v>27</v>
      </c>
      <c r="C9" s="61">
        <f>SUM(C10:C10)</f>
        <v>7002.37</v>
      </c>
      <c r="D9" s="61">
        <f t="shared" ref="D9:F9" si="3">SUM(D10:D10)</f>
        <v>20000</v>
      </c>
      <c r="E9" s="61">
        <f t="shared" si="3"/>
        <v>0</v>
      </c>
      <c r="F9" s="61">
        <f t="shared" si="3"/>
        <v>2192.2399999999998</v>
      </c>
      <c r="G9" s="61">
        <f t="shared" si="1"/>
        <v>31.307114591202691</v>
      </c>
      <c r="H9" s="61">
        <f t="shared" si="2"/>
        <v>10.961199999999998</v>
      </c>
    </row>
    <row r="10" spans="2:8" x14ac:dyDescent="0.25">
      <c r="B10" s="30" t="s">
        <v>26</v>
      </c>
      <c r="C10" s="60">
        <v>7002.37</v>
      </c>
      <c r="D10" s="59">
        <v>20000</v>
      </c>
      <c r="E10" s="59">
        <v>0</v>
      </c>
      <c r="F10" s="60">
        <v>2192.2399999999998</v>
      </c>
      <c r="G10" s="59">
        <f t="shared" si="1"/>
        <v>31.307114591202691</v>
      </c>
      <c r="H10" s="59">
        <f t="shared" si="2"/>
        <v>10.961199999999998</v>
      </c>
    </row>
    <row r="11" spans="2:8" x14ac:dyDescent="0.25">
      <c r="B11" s="7" t="s">
        <v>180</v>
      </c>
      <c r="C11" s="62">
        <f>SUM(C12:C13)</f>
        <v>240528.88</v>
      </c>
      <c r="D11" s="62">
        <f t="shared" ref="D11:F11" si="4">SUM(D12:D13)</f>
        <v>550000</v>
      </c>
      <c r="E11" s="62">
        <f t="shared" si="4"/>
        <v>0</v>
      </c>
      <c r="F11" s="62">
        <f t="shared" si="4"/>
        <v>271883.21999999997</v>
      </c>
      <c r="G11" s="61">
        <f t="shared" si="1"/>
        <v>113.03558225523686</v>
      </c>
      <c r="H11" s="61">
        <f t="shared" si="2"/>
        <v>49.433312727272721</v>
      </c>
    </row>
    <row r="12" spans="2:8" x14ac:dyDescent="0.25">
      <c r="B12" s="48" t="s">
        <v>181</v>
      </c>
      <c r="C12" s="60">
        <v>0</v>
      </c>
      <c r="D12" s="59">
        <v>50000</v>
      </c>
      <c r="E12" s="59">
        <v>0</v>
      </c>
      <c r="F12" s="60">
        <v>0</v>
      </c>
      <c r="G12" s="59" t="e">
        <f t="shared" si="1"/>
        <v>#DIV/0!</v>
      </c>
      <c r="H12" s="59">
        <f t="shared" si="2"/>
        <v>0</v>
      </c>
    </row>
    <row r="13" spans="2:8" x14ac:dyDescent="0.25">
      <c r="B13" s="48" t="s">
        <v>107</v>
      </c>
      <c r="C13" s="60">
        <v>240528.88</v>
      </c>
      <c r="D13" s="59">
        <v>500000</v>
      </c>
      <c r="E13" s="59">
        <v>0</v>
      </c>
      <c r="F13" s="60">
        <v>271883.21999999997</v>
      </c>
      <c r="G13" s="59">
        <f t="shared" si="1"/>
        <v>113.03558225523686</v>
      </c>
      <c r="H13" s="59">
        <f t="shared" si="2"/>
        <v>54.376643999999999</v>
      </c>
    </row>
    <row r="14" spans="2:8" x14ac:dyDescent="0.25">
      <c r="B14" s="7" t="s">
        <v>108</v>
      </c>
      <c r="C14" s="61">
        <f>SUM(C15:C16)</f>
        <v>93392.2</v>
      </c>
      <c r="D14" s="61">
        <f t="shared" ref="D14:F14" si="5">SUM(D15:D16)</f>
        <v>199942.44</v>
      </c>
      <c r="E14" s="61">
        <f t="shared" si="5"/>
        <v>0</v>
      </c>
      <c r="F14" s="61">
        <f t="shared" si="5"/>
        <v>0</v>
      </c>
      <c r="G14" s="61">
        <f t="shared" si="1"/>
        <v>0</v>
      </c>
      <c r="H14" s="61">
        <f t="shared" si="2"/>
        <v>0</v>
      </c>
    </row>
    <row r="15" spans="2:8" x14ac:dyDescent="0.25">
      <c r="B15" s="48" t="s">
        <v>182</v>
      </c>
      <c r="C15" s="60">
        <v>92512.2</v>
      </c>
      <c r="D15" s="59">
        <v>184942.44</v>
      </c>
      <c r="E15" s="59">
        <v>0</v>
      </c>
      <c r="F15" s="60">
        <v>0</v>
      </c>
      <c r="G15" s="59">
        <f t="shared" si="1"/>
        <v>0</v>
      </c>
      <c r="H15" s="59">
        <f t="shared" si="2"/>
        <v>0</v>
      </c>
    </row>
    <row r="16" spans="2:8" x14ac:dyDescent="0.25">
      <c r="B16" s="30" t="s">
        <v>183</v>
      </c>
      <c r="C16" s="60">
        <v>880</v>
      </c>
      <c r="D16" s="59">
        <v>15000</v>
      </c>
      <c r="E16" s="59">
        <v>0</v>
      </c>
      <c r="F16" s="60">
        <v>0</v>
      </c>
      <c r="G16" s="59">
        <f t="shared" si="1"/>
        <v>0</v>
      </c>
      <c r="H16" s="59">
        <f t="shared" si="2"/>
        <v>0</v>
      </c>
    </row>
    <row r="17" spans="2:8" x14ac:dyDescent="0.25">
      <c r="B17" s="73" t="s">
        <v>153</v>
      </c>
      <c r="C17" s="61">
        <f>SUM(C18)</f>
        <v>0</v>
      </c>
      <c r="D17" s="61">
        <f t="shared" ref="D17:F17" si="6">SUM(D18)</f>
        <v>0</v>
      </c>
      <c r="E17" s="61">
        <f t="shared" si="6"/>
        <v>0</v>
      </c>
      <c r="F17" s="61">
        <f t="shared" si="6"/>
        <v>0</v>
      </c>
      <c r="G17" s="61" t="e">
        <f t="shared" si="1"/>
        <v>#DIV/0!</v>
      </c>
      <c r="H17" s="61" t="e">
        <f t="shared" si="2"/>
        <v>#DIV/0!</v>
      </c>
    </row>
    <row r="18" spans="2:8" x14ac:dyDescent="0.25">
      <c r="B18" s="66" t="s">
        <v>154</v>
      </c>
      <c r="C18" s="59">
        <v>0</v>
      </c>
      <c r="D18" s="59">
        <v>0</v>
      </c>
      <c r="E18" s="63">
        <v>0</v>
      </c>
      <c r="F18" s="60">
        <v>0</v>
      </c>
      <c r="G18" s="59" t="e">
        <f t="shared" si="1"/>
        <v>#DIV/0!</v>
      </c>
      <c r="H18" s="59" t="e">
        <f t="shared" si="2"/>
        <v>#DIV/0!</v>
      </c>
    </row>
    <row r="19" spans="2:8" x14ac:dyDescent="0.25">
      <c r="B19" s="73" t="s">
        <v>168</v>
      </c>
      <c r="C19" s="61">
        <v>0</v>
      </c>
      <c r="D19" s="61">
        <v>0</v>
      </c>
      <c r="E19" s="67">
        <v>0</v>
      </c>
      <c r="F19" s="62">
        <v>0</v>
      </c>
      <c r="G19" s="61" t="e">
        <f t="shared" si="1"/>
        <v>#DIV/0!</v>
      </c>
      <c r="H19" s="61" t="e">
        <f t="shared" si="2"/>
        <v>#DIV/0!</v>
      </c>
    </row>
    <row r="20" spans="2:8" x14ac:dyDescent="0.25">
      <c r="B20" s="21" t="s">
        <v>197</v>
      </c>
      <c r="C20" s="61">
        <v>0</v>
      </c>
      <c r="D20" s="61">
        <v>1809000</v>
      </c>
      <c r="E20" s="61">
        <v>0</v>
      </c>
      <c r="F20" s="62"/>
      <c r="G20" s="61" t="e">
        <f t="shared" si="1"/>
        <v>#DIV/0!</v>
      </c>
      <c r="H20" s="61">
        <f t="shared" si="2"/>
        <v>0</v>
      </c>
    </row>
    <row r="21" spans="2:8" ht="15.75" customHeight="1" x14ac:dyDescent="0.25">
      <c r="B21" s="49" t="s">
        <v>33</v>
      </c>
      <c r="C21" s="61">
        <f>SUM(C22+C24+C26+C29+C32+C34+C35)</f>
        <v>2691872.1</v>
      </c>
      <c r="D21" s="61">
        <f t="shared" ref="D21:F21" si="7">SUM(D22+D24+D26+D29+D32+D34+D35)</f>
        <v>7971116.6000000006</v>
      </c>
      <c r="E21" s="61">
        <f t="shared" si="7"/>
        <v>0</v>
      </c>
      <c r="F21" s="61">
        <f t="shared" si="7"/>
        <v>3083273.0999999996</v>
      </c>
      <c r="G21" s="61">
        <f t="shared" si="1"/>
        <v>114.5401038927518</v>
      </c>
      <c r="H21" s="61">
        <f t="shared" si="2"/>
        <v>38.680567036241811</v>
      </c>
    </row>
    <row r="22" spans="2:8" ht="15.75" customHeight="1" x14ac:dyDescent="0.25">
      <c r="B22" s="7" t="s">
        <v>32</v>
      </c>
      <c r="C22" s="61">
        <f>SUM(C23:C23)</f>
        <v>2323648.96</v>
      </c>
      <c r="D22" s="61">
        <f t="shared" ref="D22:F22" si="8">SUM(D23:D23)</f>
        <v>5392174.1600000001</v>
      </c>
      <c r="E22" s="61">
        <f t="shared" si="8"/>
        <v>0</v>
      </c>
      <c r="F22" s="61">
        <f t="shared" si="8"/>
        <v>2598466.5299999998</v>
      </c>
      <c r="G22" s="61">
        <f t="shared" si="1"/>
        <v>111.82698310849845</v>
      </c>
      <c r="H22" s="61">
        <f t="shared" si="2"/>
        <v>48.189588334810011</v>
      </c>
    </row>
    <row r="23" spans="2:8" ht="25.5" x14ac:dyDescent="0.25">
      <c r="B23" s="32" t="s">
        <v>141</v>
      </c>
      <c r="C23" s="60">
        <v>2323648.96</v>
      </c>
      <c r="D23" s="59">
        <v>5392174.1600000001</v>
      </c>
      <c r="E23" s="59">
        <v>0</v>
      </c>
      <c r="F23" s="60">
        <v>2598466.5299999998</v>
      </c>
      <c r="G23" s="59">
        <f t="shared" si="1"/>
        <v>111.82698310849845</v>
      </c>
      <c r="H23" s="59">
        <f t="shared" si="2"/>
        <v>48.189588334810011</v>
      </c>
    </row>
    <row r="24" spans="2:8" x14ac:dyDescent="0.25">
      <c r="B24" s="7" t="s">
        <v>27</v>
      </c>
      <c r="C24" s="61">
        <f>SUM(C25:C25)</f>
        <v>7002.37</v>
      </c>
      <c r="D24" s="61">
        <f t="shared" ref="D24:F24" si="9">SUM(D25:D25)</f>
        <v>20000</v>
      </c>
      <c r="E24" s="61">
        <f t="shared" si="9"/>
        <v>0</v>
      </c>
      <c r="F24" s="61">
        <f t="shared" si="9"/>
        <v>17135.8</v>
      </c>
      <c r="G24" s="61">
        <f t="shared" si="1"/>
        <v>244.71428959052432</v>
      </c>
      <c r="H24" s="61">
        <f t="shared" si="2"/>
        <v>85.678999999999988</v>
      </c>
    </row>
    <row r="25" spans="2:8" x14ac:dyDescent="0.25">
      <c r="B25" s="30" t="s">
        <v>26</v>
      </c>
      <c r="C25" s="60">
        <v>7002.37</v>
      </c>
      <c r="D25" s="59">
        <v>20000</v>
      </c>
      <c r="E25" s="59">
        <v>0</v>
      </c>
      <c r="F25" s="60">
        <v>17135.8</v>
      </c>
      <c r="G25" s="59">
        <f t="shared" si="1"/>
        <v>244.71428959052432</v>
      </c>
      <c r="H25" s="59">
        <f t="shared" si="2"/>
        <v>85.678999999999988</v>
      </c>
    </row>
    <row r="26" spans="2:8" x14ac:dyDescent="0.25">
      <c r="B26" s="7" t="s">
        <v>180</v>
      </c>
      <c r="C26" s="62">
        <f>SUM(C27:C28)</f>
        <v>291432.37</v>
      </c>
      <c r="D26" s="62">
        <f t="shared" ref="D26:F26" si="10">SUM(D27:D28)</f>
        <v>550000</v>
      </c>
      <c r="E26" s="62">
        <f t="shared" si="10"/>
        <v>0</v>
      </c>
      <c r="F26" s="62">
        <f t="shared" si="10"/>
        <v>279601.31</v>
      </c>
      <c r="G26" s="61">
        <f t="shared" si="1"/>
        <v>95.940375463439437</v>
      </c>
      <c r="H26" s="61">
        <f t="shared" si="2"/>
        <v>50.836601818181812</v>
      </c>
    </row>
    <row r="27" spans="2:8" x14ac:dyDescent="0.25">
      <c r="B27" s="48" t="s">
        <v>181</v>
      </c>
      <c r="C27" s="60">
        <v>0</v>
      </c>
      <c r="D27" s="59">
        <v>50000</v>
      </c>
      <c r="E27" s="59">
        <v>0</v>
      </c>
      <c r="F27" s="60">
        <v>0</v>
      </c>
      <c r="G27" s="59" t="e">
        <f t="shared" si="1"/>
        <v>#DIV/0!</v>
      </c>
      <c r="H27" s="59">
        <f t="shared" si="2"/>
        <v>0</v>
      </c>
    </row>
    <row r="28" spans="2:8" x14ac:dyDescent="0.25">
      <c r="B28" s="48" t="s">
        <v>107</v>
      </c>
      <c r="C28" s="60">
        <v>291432.37</v>
      </c>
      <c r="D28" s="59">
        <v>500000</v>
      </c>
      <c r="E28" s="59">
        <v>0</v>
      </c>
      <c r="F28" s="60">
        <v>279601.31</v>
      </c>
      <c r="G28" s="59">
        <f t="shared" si="1"/>
        <v>95.940375463439437</v>
      </c>
      <c r="H28" s="59">
        <f t="shared" si="2"/>
        <v>55.920262000000001</v>
      </c>
    </row>
    <row r="29" spans="2:8" x14ac:dyDescent="0.25">
      <c r="B29" s="21" t="s">
        <v>108</v>
      </c>
      <c r="C29" s="61">
        <f>SUM(C30:C31)</f>
        <v>57230</v>
      </c>
      <c r="D29" s="61">
        <f t="shared" ref="D29:F29" si="11">SUM(D30:D31)</f>
        <v>199942.44</v>
      </c>
      <c r="E29" s="61">
        <f t="shared" si="11"/>
        <v>0</v>
      </c>
      <c r="F29" s="61">
        <f t="shared" si="11"/>
        <v>0</v>
      </c>
      <c r="G29" s="61">
        <f t="shared" si="1"/>
        <v>0</v>
      </c>
      <c r="H29" s="61">
        <f t="shared" si="2"/>
        <v>0</v>
      </c>
    </row>
    <row r="30" spans="2:8" x14ac:dyDescent="0.25">
      <c r="B30" s="48" t="s">
        <v>182</v>
      </c>
      <c r="C30" s="60">
        <v>56350</v>
      </c>
      <c r="D30" s="59">
        <v>184942.44</v>
      </c>
      <c r="E30" s="59">
        <v>0</v>
      </c>
      <c r="F30" s="60">
        <v>0</v>
      </c>
      <c r="G30" s="59">
        <f t="shared" si="1"/>
        <v>0</v>
      </c>
      <c r="H30" s="59">
        <f t="shared" si="2"/>
        <v>0</v>
      </c>
    </row>
    <row r="31" spans="2:8" x14ac:dyDescent="0.25">
      <c r="B31" s="30" t="s">
        <v>183</v>
      </c>
      <c r="C31" s="60">
        <v>880</v>
      </c>
      <c r="D31" s="59">
        <v>15000</v>
      </c>
      <c r="E31" s="59">
        <v>0</v>
      </c>
      <c r="F31" s="60">
        <v>0</v>
      </c>
      <c r="G31" s="59">
        <f t="shared" si="1"/>
        <v>0</v>
      </c>
      <c r="H31" s="59">
        <f t="shared" si="2"/>
        <v>0</v>
      </c>
    </row>
    <row r="32" spans="2:8" x14ac:dyDescent="0.25">
      <c r="B32" s="21" t="s">
        <v>153</v>
      </c>
      <c r="C32" s="61">
        <f>SUM(C33)</f>
        <v>0</v>
      </c>
      <c r="D32" s="61">
        <f t="shared" ref="D32:F32" si="12">SUM(D33)</f>
        <v>0</v>
      </c>
      <c r="E32" s="61">
        <f t="shared" si="12"/>
        <v>0</v>
      </c>
      <c r="F32" s="61">
        <f t="shared" si="12"/>
        <v>0</v>
      </c>
      <c r="G32" s="61" t="e">
        <f t="shared" si="1"/>
        <v>#DIV/0!</v>
      </c>
      <c r="H32" s="61" t="e">
        <f t="shared" si="2"/>
        <v>#DIV/0!</v>
      </c>
    </row>
    <row r="33" spans="2:8" x14ac:dyDescent="0.25">
      <c r="B33" s="73" t="s">
        <v>155</v>
      </c>
      <c r="C33" s="59">
        <v>0</v>
      </c>
      <c r="D33" s="59">
        <v>0</v>
      </c>
      <c r="E33" s="63">
        <v>0</v>
      </c>
      <c r="F33" s="60">
        <v>0</v>
      </c>
      <c r="G33" s="59" t="e">
        <f t="shared" si="1"/>
        <v>#DIV/0!</v>
      </c>
      <c r="H33" s="59" t="e">
        <f t="shared" si="2"/>
        <v>#DIV/0!</v>
      </c>
    </row>
    <row r="34" spans="2:8" x14ac:dyDescent="0.25">
      <c r="B34" s="73" t="s">
        <v>168</v>
      </c>
      <c r="C34" s="61">
        <v>0</v>
      </c>
      <c r="D34" s="61">
        <v>0</v>
      </c>
      <c r="E34" s="67">
        <v>0</v>
      </c>
      <c r="F34" s="62">
        <v>0</v>
      </c>
      <c r="G34" s="61" t="e">
        <f t="shared" si="1"/>
        <v>#DIV/0!</v>
      </c>
      <c r="H34" s="61" t="e">
        <f t="shared" si="2"/>
        <v>#DIV/0!</v>
      </c>
    </row>
    <row r="35" spans="2:8" x14ac:dyDescent="0.25">
      <c r="B35" s="73" t="s">
        <v>197</v>
      </c>
      <c r="C35" s="61">
        <f>SUM(C36)</f>
        <v>12558.4</v>
      </c>
      <c r="D35" s="61">
        <v>1809000</v>
      </c>
      <c r="E35" s="61">
        <f t="shared" ref="E35" si="13">SUM(E36)</f>
        <v>0</v>
      </c>
      <c r="F35" s="61">
        <v>188069.46</v>
      </c>
      <c r="G35" s="61">
        <f t="shared" si="1"/>
        <v>1497.5590839597401</v>
      </c>
      <c r="H35" s="61">
        <f t="shared" si="2"/>
        <v>10.396321724709784</v>
      </c>
    </row>
    <row r="36" spans="2:8" x14ac:dyDescent="0.25">
      <c r="B36" s="48" t="s">
        <v>107</v>
      </c>
      <c r="C36" s="59">
        <v>12558.4</v>
      </c>
      <c r="D36" s="59">
        <v>0</v>
      </c>
      <c r="E36" s="59">
        <v>0</v>
      </c>
      <c r="F36" s="60">
        <v>0</v>
      </c>
      <c r="G36" s="59">
        <v>0</v>
      </c>
      <c r="H36" s="59" t="e">
        <f t="shared" si="2"/>
        <v>#DIV/0!</v>
      </c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3"/>
  <sheetViews>
    <sheetView workbookViewId="0">
      <selection activeCell="G7" sqref="G7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2"/>
      <c r="C1" s="2"/>
      <c r="D1" s="2"/>
      <c r="E1" s="2"/>
      <c r="F1" s="3"/>
      <c r="G1" s="3"/>
      <c r="H1" s="3"/>
    </row>
    <row r="2" spans="2:8" ht="15.75" customHeight="1" x14ac:dyDescent="0.25">
      <c r="B2" s="110" t="s">
        <v>142</v>
      </c>
      <c r="C2" s="110"/>
      <c r="D2" s="110"/>
      <c r="E2" s="110"/>
      <c r="F2" s="110"/>
      <c r="G2" s="110"/>
      <c r="H2" s="110"/>
    </row>
    <row r="3" spans="2:8" ht="18" x14ac:dyDescent="0.25">
      <c r="B3" s="2"/>
      <c r="C3" s="2"/>
      <c r="D3" s="2"/>
      <c r="E3" s="2"/>
      <c r="F3" s="3"/>
      <c r="G3" s="3"/>
      <c r="H3" s="3"/>
    </row>
    <row r="4" spans="2:8" ht="25.5" x14ac:dyDescent="0.25">
      <c r="B4" s="41" t="s">
        <v>7</v>
      </c>
      <c r="C4" s="41" t="s">
        <v>162</v>
      </c>
      <c r="D4" s="41" t="s">
        <v>170</v>
      </c>
      <c r="E4" s="41" t="s">
        <v>171</v>
      </c>
      <c r="F4" s="41" t="s">
        <v>174</v>
      </c>
      <c r="G4" s="41" t="s">
        <v>17</v>
      </c>
      <c r="H4" s="41" t="s">
        <v>41</v>
      </c>
    </row>
    <row r="5" spans="2:8" x14ac:dyDescent="0.25">
      <c r="B5" s="41">
        <v>1</v>
      </c>
      <c r="C5" s="41">
        <v>2</v>
      </c>
      <c r="D5" s="41">
        <v>3</v>
      </c>
      <c r="E5" s="41">
        <v>4</v>
      </c>
      <c r="F5" s="41">
        <v>5</v>
      </c>
      <c r="G5" s="41" t="s">
        <v>18</v>
      </c>
      <c r="H5" s="41" t="s">
        <v>160</v>
      </c>
    </row>
    <row r="6" spans="2:8" ht="15.75" customHeight="1" x14ac:dyDescent="0.25">
      <c r="B6" s="7" t="s">
        <v>33</v>
      </c>
      <c r="C6" s="61">
        <f>SUM(C7)</f>
        <v>2691872.1</v>
      </c>
      <c r="D6" s="61">
        <f t="shared" ref="D6:F6" si="0">SUM(D7)</f>
        <v>7971116.5999999996</v>
      </c>
      <c r="E6" s="61">
        <f t="shared" si="0"/>
        <v>0</v>
      </c>
      <c r="F6" s="61">
        <f t="shared" si="0"/>
        <v>3083273.1</v>
      </c>
      <c r="G6" s="62">
        <f>SUM(F6/C6*100)</f>
        <v>114.54010389275182</v>
      </c>
      <c r="H6" s="62">
        <f>SUM(F6/D6*100)</f>
        <v>38.680567036241825</v>
      </c>
    </row>
    <row r="7" spans="2:8" ht="15.75" customHeight="1" x14ac:dyDescent="0.25">
      <c r="B7" s="7" t="s">
        <v>109</v>
      </c>
      <c r="C7" s="61">
        <f>SUM(C8)</f>
        <v>2691872.1</v>
      </c>
      <c r="D7" s="61">
        <f t="shared" ref="D7:F7" si="1">SUM(D8)</f>
        <v>7971116.5999999996</v>
      </c>
      <c r="E7" s="61">
        <f t="shared" si="1"/>
        <v>0</v>
      </c>
      <c r="F7" s="61">
        <f t="shared" si="1"/>
        <v>3083273.1</v>
      </c>
      <c r="G7" s="62">
        <f t="shared" ref="G7:G10" si="2">SUM(F7/C7*100)</f>
        <v>114.54010389275182</v>
      </c>
      <c r="H7" s="62">
        <f t="shared" ref="H7:H10" si="3">SUM(F7/D7*100)</f>
        <v>38.680567036241825</v>
      </c>
    </row>
    <row r="8" spans="2:8" x14ac:dyDescent="0.25">
      <c r="B8" s="48" t="s">
        <v>110</v>
      </c>
      <c r="C8" s="59">
        <v>2691872.1</v>
      </c>
      <c r="D8" s="59">
        <f t="shared" ref="D8:E8" si="4">SUM(D9:D10)</f>
        <v>7971116.5999999996</v>
      </c>
      <c r="E8" s="59">
        <f t="shared" si="4"/>
        <v>0</v>
      </c>
      <c r="F8" s="59">
        <v>3083273.1</v>
      </c>
      <c r="G8" s="60">
        <f t="shared" si="2"/>
        <v>114.54010389275182</v>
      </c>
      <c r="H8" s="60">
        <f t="shared" si="3"/>
        <v>38.680567036241825</v>
      </c>
    </row>
    <row r="9" spans="2:8" x14ac:dyDescent="0.25">
      <c r="B9" s="33" t="s">
        <v>111</v>
      </c>
      <c r="C9" s="60">
        <v>2588697.7200000002</v>
      </c>
      <c r="D9" s="59">
        <v>7771116.5999999996</v>
      </c>
      <c r="E9" s="59">
        <v>0</v>
      </c>
      <c r="F9" s="60">
        <v>2962497.44</v>
      </c>
      <c r="G9" s="60">
        <f t="shared" si="2"/>
        <v>114.43968204986095</v>
      </c>
      <c r="H9" s="60">
        <f t="shared" si="3"/>
        <v>38.121901812668725</v>
      </c>
    </row>
    <row r="10" spans="2:8" x14ac:dyDescent="0.25">
      <c r="B10" s="12" t="s">
        <v>112</v>
      </c>
      <c r="C10" s="60">
        <v>103174.38</v>
      </c>
      <c r="D10" s="59">
        <v>200000</v>
      </c>
      <c r="E10" s="59">
        <v>0</v>
      </c>
      <c r="F10" s="60">
        <v>165662.74</v>
      </c>
      <c r="G10" s="60">
        <f t="shared" si="2"/>
        <v>160.56577223919348</v>
      </c>
      <c r="H10" s="60">
        <f t="shared" si="3"/>
        <v>82.831369999999993</v>
      </c>
    </row>
    <row r="11" spans="2:8" x14ac:dyDescent="0.25">
      <c r="B11" s="7"/>
      <c r="C11" s="59"/>
      <c r="D11" s="59"/>
      <c r="E11" s="63"/>
      <c r="F11" s="60"/>
      <c r="G11" s="60"/>
      <c r="H11" s="60"/>
    </row>
    <row r="12" spans="2:8" x14ac:dyDescent="0.25">
      <c r="B12" s="30"/>
      <c r="C12" s="59"/>
      <c r="D12" s="59"/>
      <c r="E12" s="63"/>
      <c r="F12" s="60"/>
      <c r="G12" s="60"/>
      <c r="H12" s="60"/>
    </row>
    <row r="13" spans="2:8" x14ac:dyDescent="0.25">
      <c r="B13" s="11"/>
      <c r="C13" s="59"/>
      <c r="D13" s="59"/>
      <c r="E13" s="63"/>
      <c r="F13" s="60"/>
      <c r="G13" s="60"/>
      <c r="H13" s="60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26"/>
  <sheetViews>
    <sheetView workbookViewId="0">
      <selection activeCell="F4" sqref="F4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2"/>
      <c r="C1" s="2"/>
      <c r="D1" s="2"/>
      <c r="E1" s="2"/>
      <c r="F1" s="3"/>
      <c r="G1" s="3"/>
      <c r="H1" s="3"/>
    </row>
    <row r="2" spans="2:8" ht="15.75" customHeight="1" x14ac:dyDescent="0.25">
      <c r="B2" s="110" t="s">
        <v>140</v>
      </c>
      <c r="C2" s="110"/>
      <c r="D2" s="110"/>
      <c r="E2" s="110"/>
      <c r="F2" s="110"/>
      <c r="G2" s="110"/>
      <c r="H2" s="110"/>
    </row>
    <row r="3" spans="2:8" ht="18" x14ac:dyDescent="0.25">
      <c r="B3" s="2"/>
      <c r="C3" s="2"/>
      <c r="D3" s="2"/>
      <c r="E3" s="2"/>
      <c r="F3" s="3"/>
      <c r="G3" s="3"/>
      <c r="H3" s="3"/>
    </row>
    <row r="4" spans="2:8" ht="25.5" x14ac:dyDescent="0.25">
      <c r="B4" s="41" t="s">
        <v>7</v>
      </c>
      <c r="C4" s="41" t="s">
        <v>161</v>
      </c>
      <c r="D4" s="41" t="s">
        <v>170</v>
      </c>
      <c r="E4" s="41" t="s">
        <v>171</v>
      </c>
      <c r="F4" s="41" t="s">
        <v>172</v>
      </c>
      <c r="G4" s="41" t="s">
        <v>17</v>
      </c>
      <c r="H4" s="41" t="s">
        <v>41</v>
      </c>
    </row>
    <row r="5" spans="2:8" x14ac:dyDescent="0.25">
      <c r="B5" s="41">
        <v>1</v>
      </c>
      <c r="C5" s="41">
        <v>2</v>
      </c>
      <c r="D5" s="41">
        <v>3</v>
      </c>
      <c r="E5" s="41">
        <v>4</v>
      </c>
      <c r="F5" s="41">
        <v>5</v>
      </c>
      <c r="G5" s="41" t="s">
        <v>18</v>
      </c>
      <c r="H5" s="41" t="s">
        <v>160</v>
      </c>
    </row>
    <row r="6" spans="2:8" x14ac:dyDescent="0.25">
      <c r="B6" s="7" t="s">
        <v>39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</row>
    <row r="7" spans="2:8" x14ac:dyDescent="0.25">
      <c r="B7" s="7" t="s">
        <v>32</v>
      </c>
      <c r="C7" s="5"/>
      <c r="D7" s="5"/>
      <c r="E7" s="5"/>
      <c r="F7" s="28"/>
      <c r="G7" s="28"/>
      <c r="H7" s="28"/>
    </row>
    <row r="8" spans="2:8" x14ac:dyDescent="0.25">
      <c r="B8" s="32" t="s">
        <v>31</v>
      </c>
      <c r="C8" s="5"/>
      <c r="D8" s="5"/>
      <c r="E8" s="5"/>
      <c r="F8" s="28"/>
      <c r="G8" s="28"/>
      <c r="H8" s="28"/>
    </row>
    <row r="9" spans="2:8" x14ac:dyDescent="0.25">
      <c r="B9" s="31" t="s">
        <v>30</v>
      </c>
      <c r="C9" s="5"/>
      <c r="D9" s="5"/>
      <c r="E9" s="5"/>
      <c r="F9" s="28"/>
      <c r="G9" s="28"/>
      <c r="H9" s="28"/>
    </row>
    <row r="10" spans="2:8" x14ac:dyDescent="0.25">
      <c r="B10" s="31" t="s">
        <v>21</v>
      </c>
      <c r="C10" s="5"/>
      <c r="D10" s="5"/>
      <c r="E10" s="5"/>
      <c r="F10" s="28"/>
      <c r="G10" s="28"/>
      <c r="H10" s="28"/>
    </row>
    <row r="11" spans="2:8" x14ac:dyDescent="0.25">
      <c r="B11" s="7" t="s">
        <v>29</v>
      </c>
      <c r="C11" s="5"/>
      <c r="D11" s="5"/>
      <c r="E11" s="6"/>
      <c r="F11" s="28"/>
      <c r="G11" s="28"/>
      <c r="H11" s="28"/>
    </row>
    <row r="12" spans="2:8" x14ac:dyDescent="0.25">
      <c r="B12" s="30" t="s">
        <v>28</v>
      </c>
      <c r="C12" s="5"/>
      <c r="D12" s="5"/>
      <c r="E12" s="6"/>
      <c r="F12" s="28"/>
      <c r="G12" s="28"/>
      <c r="H12" s="28"/>
    </row>
    <row r="13" spans="2:8" x14ac:dyDescent="0.25">
      <c r="B13" s="7" t="s">
        <v>27</v>
      </c>
      <c r="C13" s="5"/>
      <c r="D13" s="5"/>
      <c r="E13" s="6"/>
      <c r="F13" s="28"/>
      <c r="G13" s="28"/>
      <c r="H13" s="28"/>
    </row>
    <row r="14" spans="2:8" x14ac:dyDescent="0.25">
      <c r="B14" s="30" t="s">
        <v>26</v>
      </c>
      <c r="C14" s="5"/>
      <c r="D14" s="5"/>
      <c r="E14" s="6"/>
      <c r="F14" s="28"/>
      <c r="G14" s="28"/>
      <c r="H14" s="28"/>
    </row>
    <row r="15" spans="2:8" x14ac:dyDescent="0.25">
      <c r="B15" s="11" t="s">
        <v>16</v>
      </c>
      <c r="C15" s="5"/>
      <c r="D15" s="5"/>
      <c r="E15" s="6"/>
      <c r="F15" s="28"/>
      <c r="G15" s="28"/>
      <c r="H15" s="28"/>
    </row>
    <row r="16" spans="2:8" x14ac:dyDescent="0.25">
      <c r="B16" s="30"/>
      <c r="C16" s="5"/>
      <c r="D16" s="5"/>
      <c r="E16" s="6"/>
      <c r="F16" s="28"/>
      <c r="G16" s="28"/>
      <c r="H16" s="28"/>
    </row>
    <row r="17" spans="2:8" ht="15.75" customHeight="1" x14ac:dyDescent="0.25">
      <c r="B17" s="7" t="s">
        <v>40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2:8" ht="15.75" customHeight="1" x14ac:dyDescent="0.25">
      <c r="B18" s="7" t="s">
        <v>32</v>
      </c>
      <c r="C18" s="5"/>
      <c r="D18" s="5"/>
      <c r="E18" s="5"/>
      <c r="F18" s="28"/>
      <c r="G18" s="28"/>
      <c r="H18" s="28"/>
    </row>
    <row r="19" spans="2:8" x14ac:dyDescent="0.25">
      <c r="B19" s="32" t="s">
        <v>31</v>
      </c>
      <c r="C19" s="5"/>
      <c r="D19" s="5"/>
      <c r="E19" s="5"/>
      <c r="F19" s="28"/>
      <c r="G19" s="28"/>
      <c r="H19" s="28"/>
    </row>
    <row r="20" spans="2:8" x14ac:dyDescent="0.25">
      <c r="B20" s="31" t="s">
        <v>30</v>
      </c>
      <c r="C20" s="5"/>
      <c r="D20" s="5"/>
      <c r="E20" s="5"/>
      <c r="F20" s="28"/>
      <c r="G20" s="28"/>
      <c r="H20" s="28"/>
    </row>
    <row r="21" spans="2:8" x14ac:dyDescent="0.25">
      <c r="B21" s="31" t="s">
        <v>21</v>
      </c>
      <c r="C21" s="5"/>
      <c r="D21" s="5"/>
      <c r="E21" s="5"/>
      <c r="F21" s="28"/>
      <c r="G21" s="28"/>
      <c r="H21" s="28"/>
    </row>
    <row r="22" spans="2:8" x14ac:dyDescent="0.25">
      <c r="B22" s="7" t="s">
        <v>29</v>
      </c>
      <c r="C22" s="5"/>
      <c r="D22" s="5"/>
      <c r="E22" s="6"/>
      <c r="F22" s="28"/>
      <c r="G22" s="28"/>
      <c r="H22" s="28"/>
    </row>
    <row r="23" spans="2:8" x14ac:dyDescent="0.25">
      <c r="B23" s="30" t="s">
        <v>28</v>
      </c>
      <c r="C23" s="5"/>
      <c r="D23" s="5"/>
      <c r="E23" s="6"/>
      <c r="F23" s="28"/>
      <c r="G23" s="28"/>
      <c r="H23" s="28"/>
    </row>
    <row r="24" spans="2:8" x14ac:dyDescent="0.25">
      <c r="B24" s="7" t="s">
        <v>27</v>
      </c>
      <c r="C24" s="5"/>
      <c r="D24" s="5"/>
      <c r="E24" s="6"/>
      <c r="F24" s="28"/>
      <c r="G24" s="28"/>
      <c r="H24" s="28"/>
    </row>
    <row r="25" spans="2:8" x14ac:dyDescent="0.25">
      <c r="B25" s="30" t="s">
        <v>26</v>
      </c>
      <c r="C25" s="5"/>
      <c r="D25" s="5"/>
      <c r="E25" s="6"/>
      <c r="F25" s="28"/>
      <c r="G25" s="28"/>
      <c r="H25" s="28"/>
    </row>
    <row r="26" spans="2:8" x14ac:dyDescent="0.25">
      <c r="B26" s="11" t="s">
        <v>16</v>
      </c>
      <c r="C26" s="5"/>
      <c r="D26" s="5"/>
      <c r="E26" s="6"/>
      <c r="F26" s="28"/>
      <c r="G26" s="28"/>
      <c r="H26" s="28"/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L16"/>
  <sheetViews>
    <sheetView topLeftCell="B1" workbookViewId="0">
      <selection activeCell="J5" sqref="J5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8" customHeight="1" x14ac:dyDescent="0.25">
      <c r="B2" s="110" t="s">
        <v>138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</row>
    <row r="3" spans="2:12" ht="15.75" customHeight="1" x14ac:dyDescent="0.25">
      <c r="B3" s="110" t="s">
        <v>139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</row>
    <row r="4" spans="2:12" ht="18" x14ac:dyDescent="0.25">
      <c r="B4" s="2"/>
      <c r="C4" s="2"/>
      <c r="D4" s="2"/>
      <c r="E4" s="2"/>
      <c r="F4" s="2"/>
      <c r="G4" s="2"/>
      <c r="H4" s="2"/>
      <c r="I4" s="2"/>
      <c r="J4" s="3"/>
      <c r="K4" s="3"/>
      <c r="L4" s="3"/>
    </row>
    <row r="5" spans="2:12" ht="25.5" customHeight="1" x14ac:dyDescent="0.25">
      <c r="B5" s="119" t="s">
        <v>7</v>
      </c>
      <c r="C5" s="120"/>
      <c r="D5" s="120"/>
      <c r="E5" s="120"/>
      <c r="F5" s="121"/>
      <c r="G5" s="43" t="s">
        <v>161</v>
      </c>
      <c r="H5" s="41" t="s">
        <v>170</v>
      </c>
      <c r="I5" s="43" t="s">
        <v>175</v>
      </c>
      <c r="J5" s="43" t="s">
        <v>176</v>
      </c>
      <c r="K5" s="43" t="s">
        <v>17</v>
      </c>
      <c r="L5" s="43" t="s">
        <v>41</v>
      </c>
    </row>
    <row r="6" spans="2:12" x14ac:dyDescent="0.25">
      <c r="B6" s="119">
        <v>1</v>
      </c>
      <c r="C6" s="120"/>
      <c r="D6" s="120"/>
      <c r="E6" s="120"/>
      <c r="F6" s="121"/>
      <c r="G6" s="43">
        <v>2</v>
      </c>
      <c r="H6" s="43">
        <v>3</v>
      </c>
      <c r="I6" s="43">
        <v>4</v>
      </c>
      <c r="J6" s="43">
        <v>5</v>
      </c>
      <c r="K6" s="43" t="s">
        <v>18</v>
      </c>
      <c r="L6" s="43" t="s">
        <v>160</v>
      </c>
    </row>
    <row r="7" spans="2:12" ht="25.5" x14ac:dyDescent="0.25">
      <c r="B7" s="7">
        <v>8</v>
      </c>
      <c r="C7" s="7"/>
      <c r="D7" s="7"/>
      <c r="E7" s="7"/>
      <c r="F7" s="7" t="s">
        <v>9</v>
      </c>
      <c r="G7" s="5">
        <v>0</v>
      </c>
      <c r="H7" s="5">
        <v>0</v>
      </c>
      <c r="I7" s="5">
        <v>0</v>
      </c>
      <c r="J7" s="28">
        <v>0</v>
      </c>
      <c r="K7" s="28">
        <v>0</v>
      </c>
      <c r="L7" s="28">
        <v>0</v>
      </c>
    </row>
    <row r="8" spans="2:12" x14ac:dyDescent="0.25">
      <c r="B8" s="7"/>
      <c r="C8" s="11">
        <v>84</v>
      </c>
      <c r="D8" s="11"/>
      <c r="E8" s="11"/>
      <c r="F8" s="11" t="s">
        <v>14</v>
      </c>
      <c r="G8" s="5"/>
      <c r="H8" s="5"/>
      <c r="I8" s="5"/>
      <c r="J8" s="28"/>
      <c r="K8" s="28"/>
      <c r="L8" s="28"/>
    </row>
    <row r="9" spans="2:12" ht="51" x14ac:dyDescent="0.25">
      <c r="B9" s="8"/>
      <c r="C9" s="8"/>
      <c r="D9" s="8">
        <v>841</v>
      </c>
      <c r="E9" s="8"/>
      <c r="F9" s="29" t="s">
        <v>35</v>
      </c>
      <c r="G9" s="5"/>
      <c r="H9" s="5"/>
      <c r="I9" s="5"/>
      <c r="J9" s="28"/>
      <c r="K9" s="28"/>
      <c r="L9" s="28"/>
    </row>
    <row r="10" spans="2:12" ht="25.5" x14ac:dyDescent="0.25">
      <c r="B10" s="8"/>
      <c r="C10" s="8"/>
      <c r="D10" s="8"/>
      <c r="E10" s="8">
        <v>8413</v>
      </c>
      <c r="F10" s="29" t="s">
        <v>36</v>
      </c>
      <c r="G10" s="5"/>
      <c r="H10" s="5"/>
      <c r="I10" s="5"/>
      <c r="J10" s="28"/>
      <c r="K10" s="28"/>
      <c r="L10" s="28"/>
    </row>
    <row r="11" spans="2:12" x14ac:dyDescent="0.25">
      <c r="B11" s="8"/>
      <c r="C11" s="8"/>
      <c r="D11" s="8"/>
      <c r="E11" s="9" t="s">
        <v>21</v>
      </c>
      <c r="F11" s="13"/>
      <c r="G11" s="5"/>
      <c r="H11" s="5"/>
      <c r="I11" s="5"/>
      <c r="J11" s="28"/>
      <c r="K11" s="28"/>
      <c r="L11" s="28"/>
    </row>
    <row r="12" spans="2:12" ht="25.5" x14ac:dyDescent="0.25">
      <c r="B12" s="10">
        <v>5</v>
      </c>
      <c r="C12" s="10"/>
      <c r="D12" s="10"/>
      <c r="E12" s="10"/>
      <c r="F12" s="21" t="s">
        <v>10</v>
      </c>
      <c r="G12" s="5">
        <v>0</v>
      </c>
      <c r="H12" s="5">
        <v>0</v>
      </c>
      <c r="I12" s="5">
        <v>0</v>
      </c>
      <c r="J12" s="28">
        <v>0</v>
      </c>
      <c r="K12" s="28">
        <v>0</v>
      </c>
      <c r="L12" s="28">
        <v>0</v>
      </c>
    </row>
    <row r="13" spans="2:12" ht="25.5" x14ac:dyDescent="0.25">
      <c r="B13" s="11"/>
      <c r="C13" s="11">
        <v>54</v>
      </c>
      <c r="D13" s="11"/>
      <c r="E13" s="11"/>
      <c r="F13" s="22" t="s">
        <v>15</v>
      </c>
      <c r="G13" s="5"/>
      <c r="H13" s="5"/>
      <c r="I13" s="6"/>
      <c r="J13" s="28"/>
      <c r="K13" s="28"/>
      <c r="L13" s="28"/>
    </row>
    <row r="14" spans="2:12" ht="63.75" x14ac:dyDescent="0.25">
      <c r="B14" s="11"/>
      <c r="C14" s="11"/>
      <c r="D14" s="11">
        <v>541</v>
      </c>
      <c r="E14" s="29"/>
      <c r="F14" s="29" t="s">
        <v>37</v>
      </c>
      <c r="G14" s="5"/>
      <c r="H14" s="5"/>
      <c r="I14" s="6"/>
      <c r="J14" s="28"/>
      <c r="K14" s="28"/>
      <c r="L14" s="28"/>
    </row>
    <row r="15" spans="2:12" ht="38.25" x14ac:dyDescent="0.25">
      <c r="B15" s="11"/>
      <c r="C15" s="11"/>
      <c r="D15" s="11"/>
      <c r="E15" s="29">
        <v>5413</v>
      </c>
      <c r="F15" s="29" t="s">
        <v>38</v>
      </c>
      <c r="G15" s="5"/>
      <c r="H15" s="5"/>
      <c r="I15" s="6"/>
      <c r="J15" s="28"/>
      <c r="K15" s="28"/>
      <c r="L15" s="28"/>
    </row>
    <row r="16" spans="2:12" x14ac:dyDescent="0.25">
      <c r="B16" s="12" t="s">
        <v>16</v>
      </c>
      <c r="C16" s="10"/>
      <c r="D16" s="10"/>
      <c r="E16" s="10"/>
      <c r="F16" s="21" t="s">
        <v>21</v>
      </c>
      <c r="G16" s="5"/>
      <c r="H16" s="5"/>
      <c r="I16" s="5"/>
      <c r="J16" s="28"/>
      <c r="K16" s="28"/>
      <c r="L16" s="28"/>
    </row>
  </sheetData>
  <mergeCells count="4">
    <mergeCell ref="B5:F5"/>
    <mergeCell ref="B2:L2"/>
    <mergeCell ref="B3:L3"/>
    <mergeCell ref="B6:F6"/>
  </mergeCells>
  <pageMargins left="0.7" right="0.7" top="0.75" bottom="0.75" header="0.3" footer="0.3"/>
  <pageSetup paperSize="9" scale="6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M104"/>
  <sheetViews>
    <sheetView tabSelected="1" topLeftCell="B1" workbookViewId="0">
      <selection activeCell="F9" sqref="F9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9" customWidth="1"/>
    <col min="5" max="5" width="37.42578125" customWidth="1"/>
    <col min="6" max="8" width="25.28515625" customWidth="1"/>
    <col min="9" max="9" width="15.7109375" customWidth="1"/>
  </cols>
  <sheetData>
    <row r="1" spans="2:9" ht="18" x14ac:dyDescent="0.25">
      <c r="B1" s="2"/>
      <c r="C1" s="2"/>
      <c r="D1" s="2"/>
      <c r="E1" s="2"/>
      <c r="F1" s="2"/>
      <c r="G1" s="2"/>
      <c r="H1" s="2"/>
      <c r="I1" s="3"/>
    </row>
    <row r="2" spans="2:9" ht="18" customHeight="1" x14ac:dyDescent="0.25">
      <c r="B2" s="110" t="s">
        <v>11</v>
      </c>
      <c r="C2" s="134"/>
      <c r="D2" s="134"/>
      <c r="E2" s="134"/>
      <c r="F2" s="134"/>
      <c r="G2" s="134"/>
      <c r="H2" s="134"/>
      <c r="I2" s="134"/>
    </row>
    <row r="3" spans="2:9" ht="18" x14ac:dyDescent="0.25">
      <c r="B3" s="2"/>
      <c r="C3" s="2"/>
      <c r="D3" s="2"/>
      <c r="E3" s="2"/>
      <c r="F3" s="2"/>
      <c r="G3" s="2"/>
      <c r="H3" s="2"/>
      <c r="I3" s="3"/>
    </row>
    <row r="4" spans="2:9" ht="15.75" x14ac:dyDescent="0.25">
      <c r="B4" s="138" t="s">
        <v>52</v>
      </c>
      <c r="C4" s="138"/>
      <c r="D4" s="138"/>
      <c r="E4" s="138"/>
      <c r="F4" s="138"/>
      <c r="G4" s="138"/>
      <c r="H4" s="138"/>
      <c r="I4" s="138"/>
    </row>
    <row r="5" spans="2:9" ht="18" x14ac:dyDescent="0.25">
      <c r="B5" s="2"/>
      <c r="C5" s="2"/>
      <c r="D5" s="2"/>
      <c r="E5" s="2"/>
      <c r="F5" s="2"/>
      <c r="G5" s="2"/>
      <c r="H5" s="2"/>
      <c r="I5" s="3"/>
    </row>
    <row r="6" spans="2:9" ht="25.5" x14ac:dyDescent="0.25">
      <c r="B6" s="119" t="s">
        <v>7</v>
      </c>
      <c r="C6" s="120"/>
      <c r="D6" s="120"/>
      <c r="E6" s="121"/>
      <c r="F6" s="41" t="s">
        <v>170</v>
      </c>
      <c r="G6" s="41" t="s">
        <v>171</v>
      </c>
      <c r="H6" s="41" t="s">
        <v>177</v>
      </c>
      <c r="I6" s="41" t="s">
        <v>41</v>
      </c>
    </row>
    <row r="7" spans="2:9" s="27" customFormat="1" ht="15.75" customHeight="1" x14ac:dyDescent="0.2">
      <c r="B7" s="139">
        <v>1</v>
      </c>
      <c r="C7" s="140"/>
      <c r="D7" s="140"/>
      <c r="E7" s="141"/>
      <c r="F7" s="42">
        <v>2</v>
      </c>
      <c r="G7" s="42">
        <v>3</v>
      </c>
      <c r="H7" s="42">
        <v>4</v>
      </c>
      <c r="I7" s="42" t="s">
        <v>163</v>
      </c>
    </row>
    <row r="8" spans="2:9" s="44" customFormat="1" ht="26.25" customHeight="1" x14ac:dyDescent="0.25">
      <c r="B8" s="142" t="s">
        <v>113</v>
      </c>
      <c r="C8" s="143"/>
      <c r="D8" s="144"/>
      <c r="E8" s="57" t="s">
        <v>123</v>
      </c>
      <c r="F8" s="72">
        <f>SUM(F9+F95)</f>
        <v>7971116.6000000006</v>
      </c>
      <c r="G8" s="72">
        <f t="shared" ref="G8" si="0">SUM(G9+G95)</f>
        <v>0</v>
      </c>
      <c r="H8" s="72">
        <f>SUM(H12+H25+H80+H97)</f>
        <v>3083273.1</v>
      </c>
      <c r="I8" s="72">
        <f>SUM(H8/F8*100)</f>
        <v>38.680567036241818</v>
      </c>
    </row>
    <row r="9" spans="2:9" s="44" customFormat="1" ht="21.75" customHeight="1" x14ac:dyDescent="0.25">
      <c r="B9" s="135" t="s">
        <v>198</v>
      </c>
      <c r="C9" s="136"/>
      <c r="D9" s="137"/>
      <c r="E9" s="57" t="s">
        <v>199</v>
      </c>
      <c r="F9" s="72">
        <f>SUM(F10)</f>
        <v>7926000.0000000009</v>
      </c>
      <c r="G9" s="72">
        <f t="shared" ref="G9:H9" si="1">SUM(G10)</f>
        <v>0</v>
      </c>
      <c r="H9" s="72">
        <f t="shared" si="1"/>
        <v>3074200.67</v>
      </c>
      <c r="I9" s="72">
        <f t="shared" ref="I9:I72" si="2">SUM(H9/F9*100)</f>
        <v>38.786281478677765</v>
      </c>
    </row>
    <row r="10" spans="2:9" s="44" customFormat="1" ht="21.75" customHeight="1" x14ac:dyDescent="0.25">
      <c r="B10" s="84" t="s">
        <v>188</v>
      </c>
      <c r="C10" s="85"/>
      <c r="D10" s="78" t="s">
        <v>200</v>
      </c>
      <c r="E10" s="57" t="s">
        <v>199</v>
      </c>
      <c r="F10" s="79">
        <f>SUM(F11)</f>
        <v>7926000.0000000009</v>
      </c>
      <c r="G10" s="79">
        <f t="shared" ref="G10:H10" si="3">SUM(G11)</f>
        <v>0</v>
      </c>
      <c r="H10" s="79">
        <f t="shared" si="3"/>
        <v>3074200.67</v>
      </c>
      <c r="I10" s="72">
        <f t="shared" si="2"/>
        <v>38.786281478677765</v>
      </c>
    </row>
    <row r="11" spans="2:9" s="44" customFormat="1" ht="39" customHeight="1" x14ac:dyDescent="0.25">
      <c r="B11" s="128" t="s">
        <v>115</v>
      </c>
      <c r="C11" s="129"/>
      <c r="D11" s="130"/>
      <c r="E11" s="57" t="s">
        <v>124</v>
      </c>
      <c r="F11" s="72">
        <f>SUM(F12+F25+F72+F80)</f>
        <v>7926000.0000000009</v>
      </c>
      <c r="G11" s="72">
        <f t="shared" ref="G11:H11" si="4">SUM(G12+G25+G72+G80)</f>
        <v>0</v>
      </c>
      <c r="H11" s="72">
        <f t="shared" si="4"/>
        <v>3074200.67</v>
      </c>
      <c r="I11" s="72">
        <f t="shared" si="2"/>
        <v>38.786281478677765</v>
      </c>
    </row>
    <row r="12" spans="2:9" s="44" customFormat="1" ht="30" customHeight="1" x14ac:dyDescent="0.25">
      <c r="B12" s="125" t="s">
        <v>119</v>
      </c>
      <c r="C12" s="126"/>
      <c r="D12" s="127"/>
      <c r="E12" s="57" t="s">
        <v>5</v>
      </c>
      <c r="F12" s="72">
        <f>SUM(F13+F18+F22)</f>
        <v>4980000.0000000009</v>
      </c>
      <c r="G12" s="72">
        <f t="shared" ref="G12:H12" si="5">SUM(G13+G18+G22)</f>
        <v>0</v>
      </c>
      <c r="H12" s="72">
        <f t="shared" si="5"/>
        <v>2357523.14</v>
      </c>
      <c r="I12" s="72">
        <f t="shared" si="2"/>
        <v>47.339822088353408</v>
      </c>
    </row>
    <row r="13" spans="2:9" s="44" customFormat="1" ht="15" customHeight="1" x14ac:dyDescent="0.25">
      <c r="B13" s="131" t="s">
        <v>116</v>
      </c>
      <c r="C13" s="132"/>
      <c r="D13" s="133"/>
      <c r="E13" s="47" t="s">
        <v>125</v>
      </c>
      <c r="F13" s="68">
        <f>SUM(F14)</f>
        <v>4795057.5600000005</v>
      </c>
      <c r="G13" s="68">
        <f t="shared" ref="G13:H13" si="6">SUM(G14)</f>
        <v>0</v>
      </c>
      <c r="H13" s="68">
        <f t="shared" si="6"/>
        <v>2357523.14</v>
      </c>
      <c r="I13" s="72">
        <f t="shared" si="2"/>
        <v>49.16569009861896</v>
      </c>
    </row>
    <row r="14" spans="2:9" s="44" customFormat="1" ht="15" customHeight="1" x14ac:dyDescent="0.25">
      <c r="B14" s="122">
        <v>31</v>
      </c>
      <c r="C14" s="123"/>
      <c r="D14" s="124"/>
      <c r="E14" s="47" t="s">
        <v>5</v>
      </c>
      <c r="F14" s="68">
        <f>SUM(F15:F17)</f>
        <v>4795057.5600000005</v>
      </c>
      <c r="G14" s="68">
        <f t="shared" ref="G14:H14" si="7">SUM(G15:G17)</f>
        <v>0</v>
      </c>
      <c r="H14" s="68">
        <f t="shared" si="7"/>
        <v>2357523.14</v>
      </c>
      <c r="I14" s="72">
        <f t="shared" si="2"/>
        <v>49.16569009861896</v>
      </c>
    </row>
    <row r="15" spans="2:9" s="44" customFormat="1" ht="15" customHeight="1" x14ac:dyDescent="0.25">
      <c r="B15" s="58"/>
      <c r="C15" s="55"/>
      <c r="D15" s="52">
        <v>3111</v>
      </c>
      <c r="E15" s="47" t="s">
        <v>23</v>
      </c>
      <c r="F15" s="68">
        <v>3815057.56</v>
      </c>
      <c r="G15" s="68">
        <v>0</v>
      </c>
      <c r="H15" s="69">
        <v>1929045.22</v>
      </c>
      <c r="I15" s="72">
        <f t="shared" si="2"/>
        <v>50.563987296694947</v>
      </c>
    </row>
    <row r="16" spans="2:9" s="44" customFormat="1" ht="15" customHeight="1" x14ac:dyDescent="0.25">
      <c r="B16" s="58"/>
      <c r="C16" s="55"/>
      <c r="D16" s="52">
        <v>3121</v>
      </c>
      <c r="E16" s="47" t="s">
        <v>66</v>
      </c>
      <c r="F16" s="68">
        <v>320000</v>
      </c>
      <c r="G16" s="68">
        <v>0</v>
      </c>
      <c r="H16" s="69">
        <v>111719.28</v>
      </c>
      <c r="I16" s="72">
        <f t="shared" si="2"/>
        <v>34.912275000000001</v>
      </c>
    </row>
    <row r="17" spans="2:9" s="44" customFormat="1" ht="15" customHeight="1" x14ac:dyDescent="0.25">
      <c r="B17" s="58"/>
      <c r="C17" s="55"/>
      <c r="D17" s="52">
        <v>3132</v>
      </c>
      <c r="E17" s="47" t="s">
        <v>68</v>
      </c>
      <c r="F17" s="68">
        <v>660000</v>
      </c>
      <c r="G17" s="68">
        <v>0</v>
      </c>
      <c r="H17" s="69">
        <v>316758.64</v>
      </c>
      <c r="I17" s="72">
        <f t="shared" si="2"/>
        <v>47.993733333333331</v>
      </c>
    </row>
    <row r="18" spans="2:9" s="44" customFormat="1" ht="15" customHeight="1" x14ac:dyDescent="0.25">
      <c r="B18" s="50"/>
      <c r="C18" s="51"/>
      <c r="D18" s="52" t="s">
        <v>118</v>
      </c>
      <c r="E18" s="47" t="s">
        <v>127</v>
      </c>
      <c r="F18" s="68">
        <f>SUM(F19)</f>
        <v>0</v>
      </c>
      <c r="G18" s="68">
        <f t="shared" ref="G18:H18" si="8">SUM(G19)</f>
        <v>0</v>
      </c>
      <c r="H18" s="68">
        <f t="shared" si="8"/>
        <v>0</v>
      </c>
      <c r="I18" s="72" t="e">
        <f t="shared" si="2"/>
        <v>#DIV/0!</v>
      </c>
    </row>
    <row r="19" spans="2:9" s="44" customFormat="1" ht="15" customHeight="1" x14ac:dyDescent="0.25">
      <c r="B19" s="50"/>
      <c r="C19" s="51"/>
      <c r="D19" s="52">
        <v>31</v>
      </c>
      <c r="E19" s="47" t="s">
        <v>5</v>
      </c>
      <c r="F19" s="68">
        <v>0</v>
      </c>
      <c r="G19" s="68">
        <f t="shared" ref="G19:H19" si="9">SUM(G20:G21)</f>
        <v>0</v>
      </c>
      <c r="H19" s="68">
        <f t="shared" si="9"/>
        <v>0</v>
      </c>
      <c r="I19" s="72" t="e">
        <f t="shared" si="2"/>
        <v>#DIV/0!</v>
      </c>
    </row>
    <row r="20" spans="2:9" s="44" customFormat="1" ht="15" customHeight="1" x14ac:dyDescent="0.25">
      <c r="B20" s="50"/>
      <c r="C20" s="51"/>
      <c r="D20" s="52">
        <v>3111</v>
      </c>
      <c r="E20" s="47" t="s">
        <v>23</v>
      </c>
      <c r="F20" s="68">
        <v>0</v>
      </c>
      <c r="G20" s="68">
        <v>0</v>
      </c>
      <c r="H20" s="68">
        <v>0</v>
      </c>
      <c r="I20" s="72" t="e">
        <f t="shared" si="2"/>
        <v>#DIV/0!</v>
      </c>
    </row>
    <row r="21" spans="2:9" s="44" customFormat="1" ht="15" customHeight="1" x14ac:dyDescent="0.25">
      <c r="B21" s="50"/>
      <c r="C21" s="51"/>
      <c r="D21" s="52">
        <v>3132</v>
      </c>
      <c r="E21" s="47" t="s">
        <v>68</v>
      </c>
      <c r="F21" s="68">
        <v>0</v>
      </c>
      <c r="G21" s="68">
        <v>0</v>
      </c>
      <c r="H21" s="68">
        <v>0</v>
      </c>
      <c r="I21" s="72" t="e">
        <f t="shared" si="2"/>
        <v>#DIV/0!</v>
      </c>
    </row>
    <row r="22" spans="2:9" s="44" customFormat="1" ht="15" customHeight="1" x14ac:dyDescent="0.25">
      <c r="B22" s="58"/>
      <c r="C22" s="86" t="s">
        <v>184</v>
      </c>
      <c r="D22" s="52"/>
      <c r="E22" s="47" t="s">
        <v>159</v>
      </c>
      <c r="F22" s="68">
        <f t="shared" ref="F22:H23" si="10">SUM(F23)</f>
        <v>184942.44</v>
      </c>
      <c r="G22" s="68">
        <f t="shared" si="10"/>
        <v>0</v>
      </c>
      <c r="H22" s="68">
        <f t="shared" si="10"/>
        <v>0</v>
      </c>
      <c r="I22" s="72">
        <f t="shared" si="2"/>
        <v>0</v>
      </c>
    </row>
    <row r="23" spans="2:9" s="44" customFormat="1" ht="15" customHeight="1" x14ac:dyDescent="0.25">
      <c r="B23" s="58"/>
      <c r="C23" s="55"/>
      <c r="D23" s="52">
        <v>31</v>
      </c>
      <c r="E23" s="47" t="s">
        <v>5</v>
      </c>
      <c r="F23" s="68">
        <v>184942.44</v>
      </c>
      <c r="G23" s="68">
        <f t="shared" si="10"/>
        <v>0</v>
      </c>
      <c r="H23" s="68">
        <f t="shared" si="10"/>
        <v>0</v>
      </c>
      <c r="I23" s="72">
        <f t="shared" si="2"/>
        <v>0</v>
      </c>
    </row>
    <row r="24" spans="2:9" s="44" customFormat="1" ht="15" customHeight="1" x14ac:dyDescent="0.25">
      <c r="B24" s="58"/>
      <c r="C24" s="55"/>
      <c r="D24" s="52">
        <v>3111</v>
      </c>
      <c r="E24" s="47" t="s">
        <v>23</v>
      </c>
      <c r="F24" s="68">
        <v>184942.44</v>
      </c>
      <c r="G24" s="68">
        <v>0</v>
      </c>
      <c r="H24" s="68">
        <v>0</v>
      </c>
      <c r="I24" s="72">
        <f t="shared" si="2"/>
        <v>0</v>
      </c>
    </row>
    <row r="25" spans="2:9" s="44" customFormat="1" ht="30" customHeight="1" x14ac:dyDescent="0.25">
      <c r="B25" s="125" t="s">
        <v>206</v>
      </c>
      <c r="C25" s="126"/>
      <c r="D25" s="127"/>
      <c r="E25" s="57" t="s">
        <v>13</v>
      </c>
      <c r="F25" s="72">
        <f>SUM(F26+F33+F36+F62+F65+F68)</f>
        <v>760200</v>
      </c>
      <c r="G25" s="72">
        <f t="shared" ref="G25" si="11">SUM(G26+G33+G36+G62+G65+G68)</f>
        <v>0</v>
      </c>
      <c r="H25" s="72">
        <f>SUM(H26+H36+H65)</f>
        <v>366281.74999999994</v>
      </c>
      <c r="I25" s="72">
        <f t="shared" si="2"/>
        <v>48.182287555906335</v>
      </c>
    </row>
    <row r="26" spans="2:9" s="44" customFormat="1" ht="15" customHeight="1" x14ac:dyDescent="0.25">
      <c r="B26" s="131" t="s">
        <v>117</v>
      </c>
      <c r="C26" s="132"/>
      <c r="D26" s="133"/>
      <c r="E26" s="57" t="s">
        <v>126</v>
      </c>
      <c r="F26" s="72">
        <f>SUM(F27)</f>
        <v>193000</v>
      </c>
      <c r="G26" s="68">
        <f t="shared" ref="G26:H26" si="12">SUM(G27)</f>
        <v>0</v>
      </c>
      <c r="H26" s="72">
        <f t="shared" si="12"/>
        <v>73439.179999999993</v>
      </c>
      <c r="I26" s="72">
        <f t="shared" si="2"/>
        <v>38.051388601036265</v>
      </c>
    </row>
    <row r="27" spans="2:9" s="44" customFormat="1" ht="15" customHeight="1" x14ac:dyDescent="0.25">
      <c r="B27" s="50"/>
      <c r="C27" s="51"/>
      <c r="D27" s="52">
        <v>32</v>
      </c>
      <c r="E27" s="47" t="s">
        <v>13</v>
      </c>
      <c r="F27" s="68">
        <f>SUM(F28:F32)</f>
        <v>193000</v>
      </c>
      <c r="G27" s="68">
        <f t="shared" ref="G27:H27" si="13">SUM(G28:G32)</f>
        <v>0</v>
      </c>
      <c r="H27" s="68">
        <f t="shared" si="13"/>
        <v>73439.179999999993</v>
      </c>
      <c r="I27" s="72">
        <f t="shared" si="2"/>
        <v>38.051388601036265</v>
      </c>
    </row>
    <row r="28" spans="2:9" s="44" customFormat="1" ht="15" customHeight="1" x14ac:dyDescent="0.25">
      <c r="B28" s="50"/>
      <c r="C28" s="51"/>
      <c r="D28" s="52">
        <v>3212</v>
      </c>
      <c r="E28" s="47" t="s">
        <v>143</v>
      </c>
      <c r="F28" s="68">
        <v>143000</v>
      </c>
      <c r="G28" s="68">
        <v>0</v>
      </c>
      <c r="H28" s="69">
        <v>46164.56</v>
      </c>
      <c r="I28" s="72">
        <f t="shared" si="2"/>
        <v>32.282909090909087</v>
      </c>
    </row>
    <row r="29" spans="2:9" s="44" customFormat="1" ht="15" customHeight="1" x14ac:dyDescent="0.25">
      <c r="B29" s="50"/>
      <c r="C29" s="51"/>
      <c r="D29" s="52">
        <v>3221</v>
      </c>
      <c r="E29" s="47" t="s">
        <v>144</v>
      </c>
      <c r="F29" s="68"/>
      <c r="G29" s="68">
        <v>0</v>
      </c>
      <c r="H29" s="68">
        <v>0</v>
      </c>
      <c r="I29" s="72" t="e">
        <f t="shared" si="2"/>
        <v>#DIV/0!</v>
      </c>
    </row>
    <row r="30" spans="2:9" s="44" customFormat="1" ht="15" customHeight="1" x14ac:dyDescent="0.25">
      <c r="B30" s="50"/>
      <c r="C30" s="51"/>
      <c r="D30" s="52">
        <v>3222</v>
      </c>
      <c r="E30" s="47" t="s">
        <v>74</v>
      </c>
      <c r="F30" s="68">
        <v>50000</v>
      </c>
      <c r="G30" s="68">
        <v>0</v>
      </c>
      <c r="H30" s="68">
        <v>27274.62</v>
      </c>
      <c r="I30" s="72">
        <f t="shared" si="2"/>
        <v>54.549239999999998</v>
      </c>
    </row>
    <row r="31" spans="2:9" s="44" customFormat="1" ht="15" customHeight="1" x14ac:dyDescent="0.25">
      <c r="B31" s="50"/>
      <c r="C31" s="51"/>
      <c r="D31" s="52">
        <v>3223</v>
      </c>
      <c r="E31" s="47" t="s">
        <v>75</v>
      </c>
      <c r="F31" s="68">
        <v>0</v>
      </c>
      <c r="G31" s="68">
        <v>0</v>
      </c>
      <c r="H31" s="68">
        <v>0</v>
      </c>
      <c r="I31" s="72" t="e">
        <f t="shared" si="2"/>
        <v>#DIV/0!</v>
      </c>
    </row>
    <row r="32" spans="2:9" s="44" customFormat="1" ht="15" customHeight="1" x14ac:dyDescent="0.25">
      <c r="B32" s="50"/>
      <c r="C32" s="51"/>
      <c r="D32" s="52">
        <v>3225</v>
      </c>
      <c r="E32" s="47" t="s">
        <v>76</v>
      </c>
      <c r="F32" s="68" t="s">
        <v>201</v>
      </c>
      <c r="G32" s="68">
        <v>0</v>
      </c>
      <c r="H32" s="68">
        <v>0</v>
      </c>
      <c r="I32" s="72" t="e">
        <f t="shared" si="2"/>
        <v>#VALUE!</v>
      </c>
    </row>
    <row r="33" spans="2:9" s="44" customFormat="1" ht="15" customHeight="1" x14ac:dyDescent="0.25">
      <c r="B33" s="50"/>
      <c r="C33" s="51"/>
      <c r="D33" s="52" t="s">
        <v>158</v>
      </c>
      <c r="E33" s="47" t="s">
        <v>185</v>
      </c>
      <c r="F33" s="68">
        <f>SUM(F34)</f>
        <v>0</v>
      </c>
      <c r="G33" s="68">
        <f t="shared" ref="G33:H34" si="14">SUM(G34)</f>
        <v>0</v>
      </c>
      <c r="H33" s="68" t="s">
        <v>203</v>
      </c>
      <c r="I33" s="72" t="e">
        <f t="shared" si="2"/>
        <v>#VALUE!</v>
      </c>
    </row>
    <row r="34" spans="2:9" s="44" customFormat="1" ht="15" customHeight="1" x14ac:dyDescent="0.25">
      <c r="B34" s="50"/>
      <c r="C34" s="51"/>
      <c r="D34" s="52">
        <v>32</v>
      </c>
      <c r="E34" s="47" t="s">
        <v>13</v>
      </c>
      <c r="F34" s="68">
        <f>SUM(F35)</f>
        <v>0</v>
      </c>
      <c r="G34" s="68">
        <f t="shared" si="14"/>
        <v>0</v>
      </c>
      <c r="H34" s="68">
        <f t="shared" si="14"/>
        <v>0</v>
      </c>
      <c r="I34" s="72" t="e">
        <f t="shared" si="2"/>
        <v>#DIV/0!</v>
      </c>
    </row>
    <row r="35" spans="2:9" s="44" customFormat="1" ht="15" customHeight="1" x14ac:dyDescent="0.25">
      <c r="B35" s="50"/>
      <c r="C35" s="51"/>
      <c r="D35" s="52">
        <v>3232</v>
      </c>
      <c r="E35" s="47" t="s">
        <v>80</v>
      </c>
      <c r="F35" s="68">
        <v>0</v>
      </c>
      <c r="G35" s="68">
        <v>0</v>
      </c>
      <c r="H35" s="69">
        <v>0</v>
      </c>
      <c r="I35" s="72" t="e">
        <f t="shared" si="2"/>
        <v>#DIV/0!</v>
      </c>
    </row>
    <row r="36" spans="2:9" s="44" customFormat="1" ht="15" customHeight="1" x14ac:dyDescent="0.25">
      <c r="B36" s="50"/>
      <c r="C36" s="51"/>
      <c r="D36" s="52" t="s">
        <v>118</v>
      </c>
      <c r="E36" s="57" t="s">
        <v>127</v>
      </c>
      <c r="F36" s="72">
        <f>SUM(F37)</f>
        <v>482200</v>
      </c>
      <c r="G36" s="68">
        <f t="shared" ref="G36:H36" si="15">SUM(G37)</f>
        <v>0</v>
      </c>
      <c r="H36" s="72">
        <f t="shared" si="15"/>
        <v>275706.76999999996</v>
      </c>
      <c r="I36" s="72">
        <f t="shared" si="2"/>
        <v>57.176849854832014</v>
      </c>
    </row>
    <row r="37" spans="2:9" x14ac:dyDescent="0.25">
      <c r="B37" s="50"/>
      <c r="C37" s="51"/>
      <c r="D37" s="52">
        <v>32</v>
      </c>
      <c r="E37" s="47" t="s">
        <v>13</v>
      </c>
      <c r="F37" s="70">
        <f>SUM(F38:F61)</f>
        <v>482200</v>
      </c>
      <c r="G37" s="70">
        <f t="shared" ref="G37:H37" si="16">SUM(G38:G61)</f>
        <v>0</v>
      </c>
      <c r="H37" s="70">
        <f t="shared" si="16"/>
        <v>275706.76999999996</v>
      </c>
      <c r="I37" s="72">
        <f t="shared" si="2"/>
        <v>57.176849854832014</v>
      </c>
    </row>
    <row r="38" spans="2:9" x14ac:dyDescent="0.25">
      <c r="B38" s="50"/>
      <c r="C38" s="51"/>
      <c r="D38" s="52">
        <v>3211</v>
      </c>
      <c r="E38" s="47" t="s">
        <v>25</v>
      </c>
      <c r="F38" s="70">
        <v>10000</v>
      </c>
      <c r="G38" s="70">
        <v>0</v>
      </c>
      <c r="H38" s="70">
        <v>6402.25</v>
      </c>
      <c r="I38" s="72">
        <f t="shared" si="2"/>
        <v>64.022500000000008</v>
      </c>
    </row>
    <row r="39" spans="2:9" x14ac:dyDescent="0.25">
      <c r="B39" s="50"/>
      <c r="C39" s="51"/>
      <c r="D39" s="52">
        <v>3213</v>
      </c>
      <c r="E39" s="47" t="s">
        <v>70</v>
      </c>
      <c r="F39" s="70">
        <v>20000</v>
      </c>
      <c r="G39" s="70">
        <v>0</v>
      </c>
      <c r="H39" s="70">
        <v>9716.4699999999993</v>
      </c>
      <c r="I39" s="72">
        <f t="shared" si="2"/>
        <v>48.582349999999998</v>
      </c>
    </row>
    <row r="40" spans="2:9" x14ac:dyDescent="0.25">
      <c r="B40" s="50"/>
      <c r="C40" s="51"/>
      <c r="D40" s="52">
        <v>3214</v>
      </c>
      <c r="E40" s="47" t="s">
        <v>71</v>
      </c>
      <c r="F40" s="70">
        <v>0</v>
      </c>
      <c r="G40" s="70">
        <v>0</v>
      </c>
      <c r="H40" s="70">
        <v>0</v>
      </c>
      <c r="I40" s="72" t="e">
        <f t="shared" si="2"/>
        <v>#DIV/0!</v>
      </c>
    </row>
    <row r="41" spans="2:9" x14ac:dyDescent="0.25">
      <c r="B41" s="50"/>
      <c r="C41" s="51"/>
      <c r="D41" s="52">
        <v>3221</v>
      </c>
      <c r="E41" s="47" t="s">
        <v>144</v>
      </c>
      <c r="F41" s="70">
        <v>75000</v>
      </c>
      <c r="G41" s="70">
        <v>0</v>
      </c>
      <c r="H41" s="70">
        <v>39176.519999999997</v>
      </c>
      <c r="I41" s="72">
        <f t="shared" si="2"/>
        <v>52.23536</v>
      </c>
    </row>
    <row r="42" spans="2:9" x14ac:dyDescent="0.25">
      <c r="B42" s="50"/>
      <c r="C42" s="51"/>
      <c r="D42" s="52">
        <v>3222</v>
      </c>
      <c r="E42" s="47" t="s">
        <v>74</v>
      </c>
      <c r="F42" s="70">
        <v>150000</v>
      </c>
      <c r="G42" s="70">
        <v>0</v>
      </c>
      <c r="H42" s="70">
        <v>93501.04</v>
      </c>
      <c r="I42" s="72">
        <f t="shared" si="2"/>
        <v>62.334026666666666</v>
      </c>
    </row>
    <row r="43" spans="2:9" x14ac:dyDescent="0.25">
      <c r="B43" s="50"/>
      <c r="C43" s="51"/>
      <c r="D43" s="52">
        <v>3223</v>
      </c>
      <c r="E43" s="47" t="s">
        <v>75</v>
      </c>
      <c r="F43" s="70">
        <v>85000</v>
      </c>
      <c r="G43" s="70">
        <v>0</v>
      </c>
      <c r="H43" s="70">
        <v>43556.98</v>
      </c>
      <c r="I43" s="72">
        <f t="shared" si="2"/>
        <v>51.243505882352949</v>
      </c>
    </row>
    <row r="44" spans="2:9" x14ac:dyDescent="0.25">
      <c r="B44" s="50"/>
      <c r="C44" s="51"/>
      <c r="D44" s="52">
        <v>3224</v>
      </c>
      <c r="E44" s="47" t="s">
        <v>145</v>
      </c>
      <c r="F44" s="70">
        <v>30000</v>
      </c>
      <c r="G44" s="70">
        <v>0</v>
      </c>
      <c r="H44" s="70">
        <v>9741.02</v>
      </c>
      <c r="I44" s="72">
        <f t="shared" si="2"/>
        <v>32.470066666666668</v>
      </c>
    </row>
    <row r="45" spans="2:9" x14ac:dyDescent="0.25">
      <c r="B45" s="50"/>
      <c r="C45" s="51"/>
      <c r="D45" s="52">
        <v>3225</v>
      </c>
      <c r="E45" s="47" t="s">
        <v>76</v>
      </c>
      <c r="F45" s="70">
        <v>100</v>
      </c>
      <c r="G45" s="70">
        <v>0</v>
      </c>
      <c r="H45" s="70">
        <v>6</v>
      </c>
      <c r="I45" s="72">
        <f t="shared" si="2"/>
        <v>6</v>
      </c>
    </row>
    <row r="46" spans="2:9" x14ac:dyDescent="0.25">
      <c r="B46" s="50"/>
      <c r="C46" s="51"/>
      <c r="D46" s="52">
        <v>3227</v>
      </c>
      <c r="E46" s="47" t="s">
        <v>77</v>
      </c>
      <c r="F46" s="70">
        <v>7000</v>
      </c>
      <c r="G46" s="70">
        <v>0</v>
      </c>
      <c r="H46" s="70">
        <v>58</v>
      </c>
      <c r="I46" s="72">
        <f t="shared" si="2"/>
        <v>0.82857142857142851</v>
      </c>
    </row>
    <row r="47" spans="2:9" x14ac:dyDescent="0.25">
      <c r="B47" s="50"/>
      <c r="C47" s="51"/>
      <c r="D47" s="52">
        <v>3231</v>
      </c>
      <c r="E47" s="47" t="s">
        <v>79</v>
      </c>
      <c r="F47" s="70">
        <v>11000</v>
      </c>
      <c r="G47" s="70">
        <v>0</v>
      </c>
      <c r="H47" s="70">
        <v>12081.59</v>
      </c>
      <c r="I47" s="72">
        <f t="shared" si="2"/>
        <v>109.83263636363635</v>
      </c>
    </row>
    <row r="48" spans="2:9" x14ac:dyDescent="0.25">
      <c r="B48" s="50"/>
      <c r="C48" s="51"/>
      <c r="D48" s="52">
        <v>3232</v>
      </c>
      <c r="E48" s="12" t="s">
        <v>80</v>
      </c>
      <c r="F48" s="77">
        <v>25000</v>
      </c>
      <c r="G48" s="70">
        <v>0</v>
      </c>
      <c r="H48" s="70">
        <v>13592.09</v>
      </c>
      <c r="I48" s="72">
        <f t="shared" si="2"/>
        <v>54.368360000000003</v>
      </c>
    </row>
    <row r="49" spans="2:9" x14ac:dyDescent="0.25">
      <c r="B49" s="50"/>
      <c r="C49" s="51"/>
      <c r="D49" s="52">
        <v>3233</v>
      </c>
      <c r="E49" s="12" t="s">
        <v>81</v>
      </c>
      <c r="F49" s="59">
        <v>0</v>
      </c>
      <c r="G49" s="59">
        <v>0</v>
      </c>
      <c r="H49" s="70">
        <v>742.5</v>
      </c>
      <c r="I49" s="72" t="e">
        <f t="shared" si="2"/>
        <v>#DIV/0!</v>
      </c>
    </row>
    <row r="50" spans="2:9" x14ac:dyDescent="0.25">
      <c r="B50" s="50"/>
      <c r="C50" s="51"/>
      <c r="D50" s="52">
        <v>3234</v>
      </c>
      <c r="E50" s="12" t="s">
        <v>82</v>
      </c>
      <c r="F50" s="59">
        <v>25000</v>
      </c>
      <c r="G50" s="59">
        <v>0</v>
      </c>
      <c r="H50" s="70">
        <v>13355.99</v>
      </c>
      <c r="I50" s="72">
        <f t="shared" si="2"/>
        <v>53.423960000000001</v>
      </c>
    </row>
    <row r="51" spans="2:9" x14ac:dyDescent="0.25">
      <c r="B51" s="50"/>
      <c r="C51" s="51"/>
      <c r="D51" s="52">
        <v>3235</v>
      </c>
      <c r="E51" s="12" t="s">
        <v>83</v>
      </c>
      <c r="F51" s="59">
        <v>0</v>
      </c>
      <c r="G51" s="59">
        <v>0</v>
      </c>
      <c r="H51" s="70">
        <v>0</v>
      </c>
      <c r="I51" s="72" t="e">
        <f t="shared" si="2"/>
        <v>#DIV/0!</v>
      </c>
    </row>
    <row r="52" spans="2:9" x14ac:dyDescent="0.25">
      <c r="B52" s="50"/>
      <c r="C52" s="51"/>
      <c r="D52" s="52">
        <v>3236</v>
      </c>
      <c r="E52" s="12" t="s">
        <v>84</v>
      </c>
      <c r="F52" s="59">
        <v>10000</v>
      </c>
      <c r="G52" s="59">
        <v>0</v>
      </c>
      <c r="H52" s="70">
        <v>2600.35</v>
      </c>
      <c r="I52" s="72">
        <f t="shared" si="2"/>
        <v>26.003500000000003</v>
      </c>
    </row>
    <row r="53" spans="2:9" x14ac:dyDescent="0.25">
      <c r="B53" s="50"/>
      <c r="C53" s="51"/>
      <c r="D53" s="52">
        <v>3237</v>
      </c>
      <c r="E53" s="12" t="s">
        <v>85</v>
      </c>
      <c r="F53" s="59">
        <v>100</v>
      </c>
      <c r="G53" s="59">
        <v>0</v>
      </c>
      <c r="H53" s="70">
        <v>5983.33</v>
      </c>
      <c r="I53" s="72">
        <f t="shared" si="2"/>
        <v>5983.33</v>
      </c>
    </row>
    <row r="54" spans="2:9" x14ac:dyDescent="0.25">
      <c r="B54" s="50"/>
      <c r="C54" s="51"/>
      <c r="D54" s="52">
        <v>3238</v>
      </c>
      <c r="E54" s="12" t="s">
        <v>86</v>
      </c>
      <c r="F54" s="59">
        <v>2000</v>
      </c>
      <c r="G54" s="59">
        <v>0</v>
      </c>
      <c r="H54" s="70">
        <v>2525.16</v>
      </c>
      <c r="I54" s="72">
        <f t="shared" si="2"/>
        <v>126.25800000000001</v>
      </c>
    </row>
    <row r="55" spans="2:9" x14ac:dyDescent="0.25">
      <c r="B55" s="50"/>
      <c r="C55" s="51"/>
      <c r="D55" s="52">
        <v>3239</v>
      </c>
      <c r="E55" s="12" t="s">
        <v>87</v>
      </c>
      <c r="F55" s="59">
        <v>0</v>
      </c>
      <c r="G55" s="59">
        <v>0</v>
      </c>
      <c r="H55" s="70">
        <v>12</v>
      </c>
      <c r="I55" s="72" t="e">
        <f t="shared" si="2"/>
        <v>#DIV/0!</v>
      </c>
    </row>
    <row r="56" spans="2:9" x14ac:dyDescent="0.25">
      <c r="B56" s="50"/>
      <c r="C56" s="51"/>
      <c r="D56" s="52">
        <v>3291</v>
      </c>
      <c r="E56" s="12" t="s">
        <v>146</v>
      </c>
      <c r="F56" s="59">
        <v>15000</v>
      </c>
      <c r="G56" s="59">
        <v>0</v>
      </c>
      <c r="H56" s="70">
        <v>11191.97</v>
      </c>
      <c r="I56" s="72">
        <f t="shared" si="2"/>
        <v>74.613133333333323</v>
      </c>
    </row>
    <row r="57" spans="2:9" x14ac:dyDescent="0.25">
      <c r="B57" s="50"/>
      <c r="C57" s="51"/>
      <c r="D57" s="52">
        <v>3292</v>
      </c>
      <c r="E57" s="12" t="s">
        <v>90</v>
      </c>
      <c r="F57" s="59">
        <v>5000</v>
      </c>
      <c r="G57" s="59">
        <v>0</v>
      </c>
      <c r="H57" s="70">
        <v>565.70000000000005</v>
      </c>
      <c r="I57" s="72">
        <f t="shared" si="2"/>
        <v>11.314</v>
      </c>
    </row>
    <row r="58" spans="2:9" x14ac:dyDescent="0.25">
      <c r="B58" s="50"/>
      <c r="C58" s="51"/>
      <c r="D58" s="52">
        <v>3293</v>
      </c>
      <c r="E58" s="12" t="s">
        <v>91</v>
      </c>
      <c r="F58" s="59">
        <v>300</v>
      </c>
      <c r="G58" s="59">
        <v>0</v>
      </c>
      <c r="H58" s="70">
        <v>0</v>
      </c>
      <c r="I58" s="72">
        <f t="shared" si="2"/>
        <v>0</v>
      </c>
    </row>
    <row r="59" spans="2:9" x14ac:dyDescent="0.25">
      <c r="B59" s="50"/>
      <c r="C59" s="51"/>
      <c r="D59" s="52">
        <v>3294</v>
      </c>
      <c r="E59" s="12" t="s">
        <v>92</v>
      </c>
      <c r="F59" s="59">
        <v>0</v>
      </c>
      <c r="G59" s="59">
        <v>0</v>
      </c>
      <c r="H59" s="70">
        <v>0</v>
      </c>
      <c r="I59" s="72" t="e">
        <f t="shared" si="2"/>
        <v>#DIV/0!</v>
      </c>
    </row>
    <row r="60" spans="2:9" x14ac:dyDescent="0.25">
      <c r="B60" s="50"/>
      <c r="C60" s="51"/>
      <c r="D60" s="52">
        <v>3295</v>
      </c>
      <c r="E60" s="12" t="s">
        <v>93</v>
      </c>
      <c r="F60" s="59">
        <v>11700</v>
      </c>
      <c r="G60" s="59">
        <v>0</v>
      </c>
      <c r="H60" s="70">
        <v>10695.23</v>
      </c>
      <c r="I60" s="72">
        <f t="shared" si="2"/>
        <v>91.412222222222212</v>
      </c>
    </row>
    <row r="61" spans="2:9" x14ac:dyDescent="0.25">
      <c r="B61" s="50"/>
      <c r="C61" s="51"/>
      <c r="D61" s="52">
        <v>3299</v>
      </c>
      <c r="E61" s="12" t="s">
        <v>88</v>
      </c>
      <c r="F61" s="59">
        <v>0</v>
      </c>
      <c r="G61" s="59">
        <v>0</v>
      </c>
      <c r="H61" s="70">
        <v>202.58</v>
      </c>
      <c r="I61" s="72" t="e">
        <f t="shared" si="2"/>
        <v>#DIV/0!</v>
      </c>
    </row>
    <row r="62" spans="2:9" x14ac:dyDescent="0.25">
      <c r="B62" s="50"/>
      <c r="C62" s="51"/>
      <c r="D62" s="52" t="s">
        <v>184</v>
      </c>
      <c r="E62" s="47" t="s">
        <v>159</v>
      </c>
      <c r="F62" s="70">
        <f>SUM(F63)</f>
        <v>15000</v>
      </c>
      <c r="G62" s="70">
        <f t="shared" ref="G62:H62" si="17">SUM(G63)</f>
        <v>0</v>
      </c>
      <c r="H62" s="70">
        <f t="shared" si="17"/>
        <v>0</v>
      </c>
      <c r="I62" s="72">
        <f t="shared" si="2"/>
        <v>0</v>
      </c>
    </row>
    <row r="63" spans="2:9" x14ac:dyDescent="0.25">
      <c r="B63" s="50"/>
      <c r="C63" s="51"/>
      <c r="D63" s="52">
        <v>32</v>
      </c>
      <c r="E63" s="47" t="s">
        <v>13</v>
      </c>
      <c r="F63" s="70">
        <f>SUM(F64)</f>
        <v>15000</v>
      </c>
      <c r="G63" s="70">
        <f t="shared" ref="G63:H63" si="18">SUM(G64)</f>
        <v>0</v>
      </c>
      <c r="H63" s="70">
        <f t="shared" si="18"/>
        <v>0</v>
      </c>
      <c r="I63" s="72">
        <f t="shared" si="2"/>
        <v>0</v>
      </c>
    </row>
    <row r="64" spans="2:9" x14ac:dyDescent="0.25">
      <c r="B64" s="50"/>
      <c r="C64" s="51"/>
      <c r="D64" s="52">
        <v>3221</v>
      </c>
      <c r="E64" s="47" t="s">
        <v>144</v>
      </c>
      <c r="F64" s="70">
        <v>15000</v>
      </c>
      <c r="G64" s="70">
        <v>0</v>
      </c>
      <c r="H64" s="70">
        <v>0</v>
      </c>
      <c r="I64" s="72">
        <f t="shared" si="2"/>
        <v>0</v>
      </c>
    </row>
    <row r="65" spans="2:9" x14ac:dyDescent="0.25">
      <c r="B65" s="50"/>
      <c r="C65" s="51"/>
      <c r="D65" s="52" t="s">
        <v>120</v>
      </c>
      <c r="E65" s="57" t="s">
        <v>128</v>
      </c>
      <c r="F65" s="71">
        <f>SUM(F66)</f>
        <v>20000</v>
      </c>
      <c r="G65" s="70">
        <f t="shared" ref="G65:H65" si="19">SUM(G66)</f>
        <v>0</v>
      </c>
      <c r="H65" s="71">
        <f t="shared" si="19"/>
        <v>17135.8</v>
      </c>
      <c r="I65" s="72">
        <f t="shared" si="2"/>
        <v>85.678999999999988</v>
      </c>
    </row>
    <row r="66" spans="2:9" x14ac:dyDescent="0.25">
      <c r="B66" s="50"/>
      <c r="C66" s="51"/>
      <c r="D66" s="52">
        <v>32</v>
      </c>
      <c r="E66" s="47" t="s">
        <v>13</v>
      </c>
      <c r="F66" s="70">
        <f>SUM(F67)</f>
        <v>20000</v>
      </c>
      <c r="G66" s="70">
        <f t="shared" ref="G66:H66" si="20">SUM(G67)</f>
        <v>0</v>
      </c>
      <c r="H66" s="70">
        <f t="shared" si="20"/>
        <v>17135.8</v>
      </c>
      <c r="I66" s="72">
        <f t="shared" si="2"/>
        <v>85.678999999999988</v>
      </c>
    </row>
    <row r="67" spans="2:9" x14ac:dyDescent="0.25">
      <c r="B67" s="50"/>
      <c r="C67" s="51"/>
      <c r="D67" s="52">
        <v>3292</v>
      </c>
      <c r="E67" s="47" t="s">
        <v>90</v>
      </c>
      <c r="F67" s="70">
        <v>20000</v>
      </c>
      <c r="G67" s="70">
        <v>0</v>
      </c>
      <c r="H67" s="70">
        <v>17135.8</v>
      </c>
      <c r="I67" s="72">
        <f t="shared" si="2"/>
        <v>85.678999999999988</v>
      </c>
    </row>
    <row r="68" spans="2:9" x14ac:dyDescent="0.25">
      <c r="B68" s="50"/>
      <c r="C68" s="51"/>
      <c r="D68" s="52" t="s">
        <v>186</v>
      </c>
      <c r="E68" s="47" t="s">
        <v>169</v>
      </c>
      <c r="F68" s="70">
        <f>SUM(F69)</f>
        <v>50000</v>
      </c>
      <c r="G68" s="70">
        <f t="shared" ref="G68:H68" si="21">SUM(G69)</f>
        <v>0</v>
      </c>
      <c r="H68" s="70">
        <f t="shared" si="21"/>
        <v>0</v>
      </c>
      <c r="I68" s="72">
        <f t="shared" si="2"/>
        <v>0</v>
      </c>
    </row>
    <row r="69" spans="2:9" x14ac:dyDescent="0.25">
      <c r="B69" s="50"/>
      <c r="C69" s="51"/>
      <c r="D69" s="52">
        <v>32</v>
      </c>
      <c r="E69" s="47" t="s">
        <v>133</v>
      </c>
      <c r="F69" s="70">
        <f>SUM(F70:F71)</f>
        <v>50000</v>
      </c>
      <c r="G69" s="70">
        <f t="shared" ref="G69:H69" si="22">SUM(G70:G71)</f>
        <v>0</v>
      </c>
      <c r="H69" s="70">
        <f t="shared" si="22"/>
        <v>0</v>
      </c>
      <c r="I69" s="72">
        <f t="shared" si="2"/>
        <v>0</v>
      </c>
    </row>
    <row r="70" spans="2:9" x14ac:dyDescent="0.25">
      <c r="B70" s="50"/>
      <c r="C70" s="51"/>
      <c r="D70" s="52">
        <v>3232</v>
      </c>
      <c r="E70" s="47" t="s">
        <v>80</v>
      </c>
      <c r="F70" s="70">
        <v>50000</v>
      </c>
      <c r="G70" s="70">
        <v>0</v>
      </c>
      <c r="H70" s="70">
        <v>0</v>
      </c>
      <c r="I70" s="72">
        <f t="shared" si="2"/>
        <v>0</v>
      </c>
    </row>
    <row r="71" spans="2:9" x14ac:dyDescent="0.25">
      <c r="B71" s="50"/>
      <c r="C71" s="51"/>
      <c r="D71" s="52">
        <v>3237</v>
      </c>
      <c r="E71" s="47" t="s">
        <v>85</v>
      </c>
      <c r="F71" s="70">
        <v>0</v>
      </c>
      <c r="G71" s="70">
        <v>0</v>
      </c>
      <c r="H71" s="70">
        <v>0</v>
      </c>
      <c r="I71" s="72" t="e">
        <f t="shared" si="2"/>
        <v>#DIV/0!</v>
      </c>
    </row>
    <row r="72" spans="2:9" x14ac:dyDescent="0.25">
      <c r="B72" s="125" t="s">
        <v>207</v>
      </c>
      <c r="C72" s="126"/>
      <c r="D72" s="127"/>
      <c r="E72" s="57" t="s">
        <v>94</v>
      </c>
      <c r="F72" s="71">
        <f>SUM(F73+F76)</f>
        <v>0</v>
      </c>
      <c r="G72" s="71">
        <f t="shared" ref="G72:H72" si="23">SUM(G73+G76)</f>
        <v>0</v>
      </c>
      <c r="H72" s="71">
        <f t="shared" si="23"/>
        <v>0</v>
      </c>
      <c r="I72" s="72" t="e">
        <f t="shared" si="2"/>
        <v>#DIV/0!</v>
      </c>
    </row>
    <row r="73" spans="2:9" x14ac:dyDescent="0.25">
      <c r="B73" s="50"/>
      <c r="C73" s="51"/>
      <c r="D73" s="52" t="s">
        <v>120</v>
      </c>
      <c r="E73" s="47" t="s">
        <v>128</v>
      </c>
      <c r="F73" s="70">
        <f>SUM(F74)</f>
        <v>0</v>
      </c>
      <c r="G73" s="70">
        <f t="shared" ref="G73:H73" si="24">SUM(G74)</f>
        <v>0</v>
      </c>
      <c r="H73" s="70">
        <f t="shared" si="24"/>
        <v>0</v>
      </c>
      <c r="I73" s="72" t="e">
        <f t="shared" ref="I73:I104" si="25">SUM(H73/F73*100)</f>
        <v>#DIV/0!</v>
      </c>
    </row>
    <row r="74" spans="2:9" x14ac:dyDescent="0.25">
      <c r="B74" s="50"/>
      <c r="C74" s="51"/>
      <c r="D74" s="52">
        <v>34</v>
      </c>
      <c r="E74" s="47" t="s">
        <v>94</v>
      </c>
      <c r="F74" s="70">
        <f>SUM(F75)</f>
        <v>0</v>
      </c>
      <c r="G74" s="70">
        <f t="shared" ref="G74:H74" si="26">SUM(G75)</f>
        <v>0</v>
      </c>
      <c r="H74" s="70">
        <f t="shared" si="26"/>
        <v>0</v>
      </c>
      <c r="I74" s="72" t="e">
        <f t="shared" si="25"/>
        <v>#DIV/0!</v>
      </c>
    </row>
    <row r="75" spans="2:9" x14ac:dyDescent="0.25">
      <c r="B75" s="50"/>
      <c r="C75" s="51"/>
      <c r="D75" s="52">
        <v>3433</v>
      </c>
      <c r="E75" s="47" t="s">
        <v>96</v>
      </c>
      <c r="F75" s="70">
        <v>0</v>
      </c>
      <c r="G75" s="70">
        <v>0</v>
      </c>
      <c r="H75" s="70"/>
      <c r="I75" s="72" t="e">
        <f t="shared" si="25"/>
        <v>#DIV/0!</v>
      </c>
    </row>
    <row r="76" spans="2:9" x14ac:dyDescent="0.25">
      <c r="B76" s="50"/>
      <c r="C76" s="51"/>
      <c r="D76" s="52" t="s">
        <v>118</v>
      </c>
      <c r="E76" s="47" t="s">
        <v>127</v>
      </c>
      <c r="F76" s="70">
        <f>SUM(F77)</f>
        <v>0</v>
      </c>
      <c r="G76" s="70">
        <f t="shared" ref="G76:H76" si="27">SUM(G77)</f>
        <v>0</v>
      </c>
      <c r="H76" s="70">
        <f t="shared" si="27"/>
        <v>0</v>
      </c>
      <c r="I76" s="72" t="e">
        <f t="shared" si="25"/>
        <v>#DIV/0!</v>
      </c>
    </row>
    <row r="77" spans="2:9" x14ac:dyDescent="0.25">
      <c r="B77" s="50"/>
      <c r="C77" s="51"/>
      <c r="D77" s="52">
        <v>34</v>
      </c>
      <c r="E77" s="47" t="s">
        <v>94</v>
      </c>
      <c r="F77" s="70">
        <v>0</v>
      </c>
      <c r="G77" s="70">
        <f t="shared" ref="G77:H77" si="28">SUM(G78:G79)</f>
        <v>0</v>
      </c>
      <c r="H77" s="70">
        <f t="shared" si="28"/>
        <v>0</v>
      </c>
      <c r="I77" s="72" t="e">
        <f t="shared" si="25"/>
        <v>#DIV/0!</v>
      </c>
    </row>
    <row r="78" spans="2:9" x14ac:dyDescent="0.25">
      <c r="B78" s="50"/>
      <c r="C78" s="51"/>
      <c r="D78" s="52">
        <v>3431</v>
      </c>
      <c r="E78" s="47" t="s">
        <v>147</v>
      </c>
      <c r="F78" s="70">
        <v>0</v>
      </c>
      <c r="G78" s="70">
        <v>0</v>
      </c>
      <c r="H78" s="70">
        <v>0</v>
      </c>
      <c r="I78" s="72" t="e">
        <f t="shared" si="25"/>
        <v>#DIV/0!</v>
      </c>
    </row>
    <row r="79" spans="2:9" x14ac:dyDescent="0.25">
      <c r="B79" s="50"/>
      <c r="C79" s="51"/>
      <c r="D79" s="52">
        <v>3433</v>
      </c>
      <c r="E79" s="47" t="s">
        <v>96</v>
      </c>
      <c r="F79" s="70">
        <v>20</v>
      </c>
      <c r="G79" s="70">
        <v>0</v>
      </c>
      <c r="H79" s="70">
        <v>0</v>
      </c>
      <c r="I79" s="72">
        <f t="shared" si="25"/>
        <v>0</v>
      </c>
    </row>
    <row r="80" spans="2:9" x14ac:dyDescent="0.25">
      <c r="B80" s="125" t="s">
        <v>205</v>
      </c>
      <c r="C80" s="126"/>
      <c r="D80" s="127"/>
      <c r="E80" s="57" t="s">
        <v>129</v>
      </c>
      <c r="F80" s="71">
        <f>SUM(F82+F84+F92)</f>
        <v>2185800</v>
      </c>
      <c r="G80" s="71">
        <f t="shared" ref="G80:H80" si="29">SUM(G81+G92)</f>
        <v>0</v>
      </c>
      <c r="H80" s="71">
        <f t="shared" si="29"/>
        <v>350395.77999999997</v>
      </c>
      <c r="I80" s="72">
        <f t="shared" si="25"/>
        <v>16.030550828072101</v>
      </c>
    </row>
    <row r="81" spans="2:13" x14ac:dyDescent="0.25">
      <c r="B81" s="53"/>
      <c r="C81" s="54"/>
      <c r="D81" s="52" t="s">
        <v>116</v>
      </c>
      <c r="E81" s="47" t="s">
        <v>126</v>
      </c>
      <c r="F81" s="70">
        <v>2185800</v>
      </c>
      <c r="G81" s="70">
        <f t="shared" ref="G81" si="30">SUM(G84)</f>
        <v>0</v>
      </c>
      <c r="H81" s="70">
        <f>SUM(H83+H84)</f>
        <v>346501.24</v>
      </c>
      <c r="I81" s="72">
        <f t="shared" si="25"/>
        <v>15.852376246683136</v>
      </c>
    </row>
    <row r="82" spans="2:13" x14ac:dyDescent="0.25">
      <c r="B82" s="53"/>
      <c r="C82" s="54"/>
      <c r="D82" s="52">
        <v>41</v>
      </c>
      <c r="E82" s="47"/>
      <c r="F82" s="70">
        <v>1144000</v>
      </c>
      <c r="G82" s="70"/>
      <c r="H82" s="70"/>
      <c r="I82" s="72"/>
    </row>
    <row r="83" spans="2:13" x14ac:dyDescent="0.25">
      <c r="B83" s="53"/>
      <c r="C83" s="54"/>
      <c r="D83" s="52">
        <v>4124</v>
      </c>
      <c r="E83" s="47" t="s">
        <v>202</v>
      </c>
      <c r="F83" s="70">
        <v>1144000</v>
      </c>
      <c r="G83" s="70"/>
      <c r="H83" s="70">
        <v>30395.24</v>
      </c>
      <c r="I83" s="72"/>
    </row>
    <row r="84" spans="2:13" ht="15" customHeight="1" x14ac:dyDescent="0.25">
      <c r="B84" s="53"/>
      <c r="C84" s="54"/>
      <c r="D84" s="52">
        <v>42</v>
      </c>
      <c r="E84" s="47" t="s">
        <v>130</v>
      </c>
      <c r="F84" s="70">
        <f>SUM(F85:F91)</f>
        <v>1024000</v>
      </c>
      <c r="G84" s="70">
        <f t="shared" ref="G84:H84" si="31">SUM(G85:G91)</f>
        <v>0</v>
      </c>
      <c r="H84" s="70">
        <f t="shared" si="31"/>
        <v>316106</v>
      </c>
      <c r="I84" s="72">
        <f t="shared" si="25"/>
        <v>30.869726562499999</v>
      </c>
    </row>
    <row r="85" spans="2:13" ht="15" customHeight="1" x14ac:dyDescent="0.25">
      <c r="B85" s="53"/>
      <c r="C85" s="54"/>
      <c r="D85" s="52">
        <v>4221</v>
      </c>
      <c r="E85" s="12" t="s">
        <v>102</v>
      </c>
      <c r="F85" s="70">
        <v>357000</v>
      </c>
      <c r="G85" s="70">
        <v>0</v>
      </c>
      <c r="H85" s="70">
        <v>205492.2</v>
      </c>
      <c r="I85" s="72">
        <f t="shared" si="25"/>
        <v>57.560840336134454</v>
      </c>
    </row>
    <row r="86" spans="2:13" ht="15" customHeight="1" x14ac:dyDescent="0.25">
      <c r="B86" s="53"/>
      <c r="C86" s="54"/>
      <c r="D86" s="52">
        <v>4222</v>
      </c>
      <c r="E86" s="12" t="s">
        <v>103</v>
      </c>
      <c r="F86" s="70">
        <v>0</v>
      </c>
      <c r="G86" s="70">
        <v>0</v>
      </c>
      <c r="H86" s="70">
        <v>0</v>
      </c>
      <c r="I86" s="72" t="e">
        <f t="shared" si="25"/>
        <v>#DIV/0!</v>
      </c>
    </row>
    <row r="87" spans="2:13" ht="15" customHeight="1" x14ac:dyDescent="0.25">
      <c r="B87" s="53"/>
      <c r="C87" s="54"/>
      <c r="D87" s="52">
        <v>4223</v>
      </c>
      <c r="E87" s="12" t="s">
        <v>104</v>
      </c>
      <c r="F87" s="70">
        <v>0</v>
      </c>
      <c r="G87" s="70">
        <v>0</v>
      </c>
      <c r="H87" s="70">
        <v>0</v>
      </c>
      <c r="I87" s="72" t="e">
        <f t="shared" si="25"/>
        <v>#DIV/0!</v>
      </c>
    </row>
    <row r="88" spans="2:13" ht="15" customHeight="1" x14ac:dyDescent="0.25">
      <c r="B88" s="53"/>
      <c r="C88" s="54"/>
      <c r="D88" s="52">
        <v>4226</v>
      </c>
      <c r="E88" s="12" t="s">
        <v>105</v>
      </c>
      <c r="F88" s="70">
        <v>15000</v>
      </c>
      <c r="G88" s="70">
        <v>0</v>
      </c>
      <c r="H88" s="70">
        <v>0</v>
      </c>
      <c r="I88" s="72">
        <f t="shared" si="25"/>
        <v>0</v>
      </c>
    </row>
    <row r="89" spans="2:13" ht="15" customHeight="1" x14ac:dyDescent="0.25">
      <c r="B89" s="53"/>
      <c r="C89" s="54"/>
      <c r="D89" s="52">
        <v>4227</v>
      </c>
      <c r="E89" s="12" t="s">
        <v>106</v>
      </c>
      <c r="F89" s="70">
        <v>0</v>
      </c>
      <c r="G89" s="70">
        <v>0</v>
      </c>
      <c r="H89" s="70">
        <v>0</v>
      </c>
      <c r="I89" s="72" t="e">
        <f t="shared" si="25"/>
        <v>#DIV/0!</v>
      </c>
    </row>
    <row r="90" spans="2:13" ht="15" customHeight="1" x14ac:dyDescent="0.25">
      <c r="B90" s="53"/>
      <c r="C90" s="54"/>
      <c r="D90" s="52">
        <v>4231</v>
      </c>
      <c r="E90" s="47" t="s">
        <v>178</v>
      </c>
      <c r="F90" s="70">
        <v>80000</v>
      </c>
      <c r="G90" s="70">
        <v>0</v>
      </c>
      <c r="H90" s="70">
        <v>0</v>
      </c>
      <c r="I90" s="72">
        <f t="shared" si="25"/>
        <v>0</v>
      </c>
    </row>
    <row r="91" spans="2:13" ht="15" customHeight="1" x14ac:dyDescent="0.25">
      <c r="B91" s="53"/>
      <c r="C91" s="54"/>
      <c r="D91" s="52">
        <v>4511</v>
      </c>
      <c r="E91" s="47" t="s">
        <v>187</v>
      </c>
      <c r="F91" s="70">
        <v>572000</v>
      </c>
      <c r="G91" s="70">
        <v>0</v>
      </c>
      <c r="H91" s="70">
        <v>110613.8</v>
      </c>
      <c r="I91" s="72">
        <f t="shared" si="25"/>
        <v>19.338076923076926</v>
      </c>
    </row>
    <row r="92" spans="2:13" x14ac:dyDescent="0.25">
      <c r="B92" s="53"/>
      <c r="C92" s="55"/>
      <c r="D92" s="52" t="s">
        <v>118</v>
      </c>
      <c r="E92" s="47" t="s">
        <v>127</v>
      </c>
      <c r="F92" s="70">
        <f>SUM(F93)</f>
        <v>17800</v>
      </c>
      <c r="G92" s="70">
        <f t="shared" ref="G92:H92" si="32">SUM(G93)</f>
        <v>0</v>
      </c>
      <c r="H92" s="70">
        <f t="shared" si="32"/>
        <v>3894.54</v>
      </c>
      <c r="I92" s="72">
        <f t="shared" si="25"/>
        <v>21.87943820224719</v>
      </c>
    </row>
    <row r="93" spans="2:13" ht="15" customHeight="1" x14ac:dyDescent="0.25">
      <c r="B93" s="53"/>
      <c r="C93" s="56"/>
      <c r="D93" s="52">
        <v>42</v>
      </c>
      <c r="E93" s="47" t="s">
        <v>130</v>
      </c>
      <c r="F93" s="70">
        <f>SUM(F94:F94)</f>
        <v>17800</v>
      </c>
      <c r="G93" s="70">
        <f t="shared" ref="G93:H93" si="33">SUM(G94:G94)</f>
        <v>0</v>
      </c>
      <c r="H93" s="70">
        <f t="shared" si="33"/>
        <v>3894.54</v>
      </c>
      <c r="I93" s="72">
        <f t="shared" si="25"/>
        <v>21.87943820224719</v>
      </c>
      <c r="M93" t="s">
        <v>204</v>
      </c>
    </row>
    <row r="94" spans="2:13" x14ac:dyDescent="0.25">
      <c r="B94" s="53"/>
      <c r="C94" s="56"/>
      <c r="D94" s="52">
        <v>4223</v>
      </c>
      <c r="E94" s="12" t="s">
        <v>104</v>
      </c>
      <c r="F94" s="59">
        <v>17800</v>
      </c>
      <c r="G94" s="70">
        <v>0</v>
      </c>
      <c r="H94" s="70">
        <v>3894.54</v>
      </c>
      <c r="I94" s="72">
        <f t="shared" si="25"/>
        <v>21.87943820224719</v>
      </c>
    </row>
    <row r="95" spans="2:13" ht="23.25" customHeight="1" x14ac:dyDescent="0.25">
      <c r="B95" s="80" t="s">
        <v>114</v>
      </c>
      <c r="C95" s="81" t="s">
        <v>200</v>
      </c>
      <c r="D95" s="82"/>
      <c r="E95" s="83" t="s">
        <v>123</v>
      </c>
      <c r="F95" s="61">
        <f>SUM(F96)</f>
        <v>45116.6</v>
      </c>
      <c r="G95" s="61">
        <f t="shared" ref="G95:H95" si="34">SUM(G96)</f>
        <v>0</v>
      </c>
      <c r="H95" s="61">
        <f t="shared" si="34"/>
        <v>9072.4299999999985</v>
      </c>
      <c r="I95" s="72">
        <f t="shared" si="25"/>
        <v>20.108851287552696</v>
      </c>
    </row>
    <row r="96" spans="2:13" ht="23.25" customHeight="1" x14ac:dyDescent="0.25">
      <c r="B96" s="80" t="s">
        <v>190</v>
      </c>
      <c r="C96" s="81" t="s">
        <v>200</v>
      </c>
      <c r="D96" s="82"/>
      <c r="E96" s="83" t="s">
        <v>199</v>
      </c>
      <c r="F96" s="61">
        <f>SUM(F97)</f>
        <v>45116.6</v>
      </c>
      <c r="G96" s="61">
        <f t="shared" ref="G96:H96" si="35">SUM(G97)</f>
        <v>0</v>
      </c>
      <c r="H96" s="61">
        <f t="shared" si="35"/>
        <v>9072.4299999999985</v>
      </c>
      <c r="I96" s="72">
        <f t="shared" si="25"/>
        <v>20.108851287552696</v>
      </c>
    </row>
    <row r="97" spans="2:9" ht="25.5" x14ac:dyDescent="0.25">
      <c r="B97" s="128" t="s">
        <v>121</v>
      </c>
      <c r="C97" s="129"/>
      <c r="D97" s="130"/>
      <c r="E97" s="57" t="s">
        <v>131</v>
      </c>
      <c r="F97" s="71">
        <f>SUM(F98)</f>
        <v>45116.6</v>
      </c>
      <c r="G97" s="71">
        <f t="shared" ref="G97:H97" si="36">SUM(G98)</f>
        <v>0</v>
      </c>
      <c r="H97" s="71">
        <f t="shared" si="36"/>
        <v>9072.4299999999985</v>
      </c>
      <c r="I97" s="72">
        <f t="shared" si="25"/>
        <v>20.108851287552696</v>
      </c>
    </row>
    <row r="98" spans="2:9" x14ac:dyDescent="0.25">
      <c r="B98" s="125" t="s">
        <v>122</v>
      </c>
      <c r="C98" s="126"/>
      <c r="D98" s="127"/>
      <c r="E98" s="57" t="s">
        <v>189</v>
      </c>
      <c r="F98" s="71">
        <f>SUM(F99)</f>
        <v>45116.6</v>
      </c>
      <c r="G98" s="71">
        <f t="shared" ref="G98" si="37">SUM(G99)</f>
        <v>0</v>
      </c>
      <c r="H98" s="71">
        <f>SUM(H101+H102+H103)</f>
        <v>9072.4299999999985</v>
      </c>
      <c r="I98" s="72">
        <f t="shared" si="25"/>
        <v>20.108851287552696</v>
      </c>
    </row>
    <row r="99" spans="2:9" x14ac:dyDescent="0.25">
      <c r="B99" s="131" t="s">
        <v>116</v>
      </c>
      <c r="C99" s="132"/>
      <c r="D99" s="133"/>
      <c r="E99" s="47" t="s">
        <v>126</v>
      </c>
      <c r="F99" s="70">
        <f>SUM(F100+F103)</f>
        <v>45116.6</v>
      </c>
      <c r="G99" s="70">
        <f t="shared" ref="G99:H99" si="38">SUM(G100+G103)</f>
        <v>0</v>
      </c>
      <c r="H99" s="70">
        <f t="shared" si="38"/>
        <v>7826.9699999999993</v>
      </c>
      <c r="I99" s="72">
        <f t="shared" si="25"/>
        <v>17.348315254252313</v>
      </c>
    </row>
    <row r="100" spans="2:9" x14ac:dyDescent="0.25">
      <c r="B100" s="122">
        <v>31</v>
      </c>
      <c r="C100" s="123"/>
      <c r="D100" s="124"/>
      <c r="E100" s="47" t="s">
        <v>5</v>
      </c>
      <c r="F100" s="70">
        <v>44316.6</v>
      </c>
      <c r="G100" s="70">
        <f t="shared" ref="G100" si="39">SUM(G101:G102)</f>
        <v>0</v>
      </c>
      <c r="H100" s="70">
        <v>7548.23</v>
      </c>
      <c r="I100" s="72">
        <f t="shared" si="25"/>
        <v>17.032511519385512</v>
      </c>
    </row>
    <row r="101" spans="2:9" x14ac:dyDescent="0.25">
      <c r="B101" s="58"/>
      <c r="C101" s="55"/>
      <c r="D101" s="52">
        <v>3111</v>
      </c>
      <c r="E101" s="47" t="s">
        <v>23</v>
      </c>
      <c r="F101" s="70">
        <v>38040</v>
      </c>
      <c r="G101" s="70">
        <v>0</v>
      </c>
      <c r="H101" s="70">
        <v>7548.23</v>
      </c>
      <c r="I101" s="72">
        <f t="shared" si="25"/>
        <v>19.842875920084122</v>
      </c>
    </row>
    <row r="102" spans="2:9" ht="15" customHeight="1" x14ac:dyDescent="0.25">
      <c r="B102" s="58"/>
      <c r="C102" s="55"/>
      <c r="D102" s="52">
        <v>3132</v>
      </c>
      <c r="E102" s="47" t="s">
        <v>68</v>
      </c>
      <c r="F102" s="70">
        <v>6276.6</v>
      </c>
      <c r="G102" s="70">
        <v>0</v>
      </c>
      <c r="H102" s="70">
        <v>1245.46</v>
      </c>
      <c r="I102" s="72">
        <f t="shared" si="25"/>
        <v>19.842908581078927</v>
      </c>
    </row>
    <row r="103" spans="2:9" x14ac:dyDescent="0.25">
      <c r="B103" s="58"/>
      <c r="C103" s="55"/>
      <c r="D103" s="52">
        <v>32</v>
      </c>
      <c r="E103" s="47" t="s">
        <v>13</v>
      </c>
      <c r="F103" s="70">
        <f>SUM(F104)</f>
        <v>800</v>
      </c>
      <c r="G103" s="70">
        <f t="shared" ref="G103:H103" si="40">SUM(G104)</f>
        <v>0</v>
      </c>
      <c r="H103" s="70">
        <f t="shared" si="40"/>
        <v>278.74</v>
      </c>
      <c r="I103" s="72">
        <f t="shared" si="25"/>
        <v>34.842500000000001</v>
      </c>
    </row>
    <row r="104" spans="2:9" x14ac:dyDescent="0.25">
      <c r="B104" s="58"/>
      <c r="C104" s="55"/>
      <c r="D104" s="52">
        <v>3212</v>
      </c>
      <c r="E104" s="47" t="s">
        <v>69</v>
      </c>
      <c r="F104" s="70">
        <v>800</v>
      </c>
      <c r="G104" s="70">
        <v>0</v>
      </c>
      <c r="H104" s="70">
        <v>278.74</v>
      </c>
      <c r="I104" s="72">
        <f t="shared" si="25"/>
        <v>34.842500000000001</v>
      </c>
    </row>
  </sheetData>
  <mergeCells count="18">
    <mergeCell ref="B25:D25"/>
    <mergeCell ref="B26:D26"/>
    <mergeCell ref="B14:D14"/>
    <mergeCell ref="B8:D8"/>
    <mergeCell ref="B11:D11"/>
    <mergeCell ref="B13:D13"/>
    <mergeCell ref="B2:I2"/>
    <mergeCell ref="B9:D9"/>
    <mergeCell ref="B12:D12"/>
    <mergeCell ref="B4:I4"/>
    <mergeCell ref="B6:E6"/>
    <mergeCell ref="B7:E7"/>
    <mergeCell ref="B100:D100"/>
    <mergeCell ref="B72:D72"/>
    <mergeCell ref="B80:D80"/>
    <mergeCell ref="B97:D97"/>
    <mergeCell ref="B98:D98"/>
    <mergeCell ref="B99:D99"/>
  </mergeCells>
  <pageMargins left="0.25" right="0.25" top="0.75" bottom="0.75" header="0.3" footer="0.3"/>
  <pageSetup paperSize="9" scale="2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 prema izvorima f</vt:lpstr>
      <vt:lpstr>Račun financiranja </vt:lpstr>
      <vt:lpstr>Programska klasifikacija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Sunce-PC3</cp:lastModifiedBy>
  <cp:lastPrinted>2026-07-30T10:17:13Z</cp:lastPrinted>
  <dcterms:created xsi:type="dcterms:W3CDTF">2022-08-12T12:51:27Z</dcterms:created>
  <dcterms:modified xsi:type="dcterms:W3CDTF">2026-07-30T11:09:24Z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