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unce-PC3\Desktop\2025 godina\FINANCIJSKI PLANOVI 2025\"/>
    </mc:Choice>
  </mc:AlternateContent>
  <xr:revisionPtr revIDLastSave="0" documentId="13_ncr:1_{91D01D5A-D7B8-4171-A31C-06855FD158AC}" xr6:coauthVersionLast="47" xr6:coauthVersionMax="47" xr10:uidLastSave="{00000000-0000-0000-0000-000000000000}"/>
  <bookViews>
    <workbookView xWindow="-120" yWindow="-120" windowWidth="27930" windowHeight="16440" activeTab="5" xr2:uid="{00000000-000D-0000-FFFF-FFFF00000000}"/>
  </bookViews>
  <sheets>
    <sheet name="SAŽETAK " sheetId="9" r:id="rId1"/>
    <sheet name=" Račun prihoda i rashoda" sheetId="3" r:id="rId2"/>
    <sheet name="Prih.rash.prema izvorima financ" sheetId="5" r:id="rId3"/>
    <sheet name="Rashodi prema funkcijskoj k " sheetId="8" r:id="rId4"/>
    <sheet name="Račun financiranja" sheetId="6" r:id="rId5"/>
    <sheet name="POSEBNI DIO" sheetId="7" r:id="rId6"/>
    <sheet name="List2" sheetId="2" r:id="rId7"/>
  </sheets>
  <definedNames>
    <definedName name="_xlnm.Print_Area" localSheetId="1">' Račun prihoda i rashoda'!$A$1:$H$62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5" l="1"/>
  <c r="D9" i="3"/>
  <c r="F67" i="3" l="1"/>
  <c r="F29" i="5" l="1"/>
  <c r="E29" i="5"/>
  <c r="E30" i="7" l="1"/>
  <c r="B39" i="5" l="1"/>
  <c r="B18" i="5"/>
  <c r="H59" i="3"/>
  <c r="F60" i="3"/>
  <c r="E60" i="3"/>
  <c r="D43" i="3"/>
  <c r="F21" i="7" l="1"/>
  <c r="H21" i="7"/>
  <c r="I21" i="7"/>
  <c r="E21" i="7"/>
  <c r="F58" i="7"/>
  <c r="G58" i="7"/>
  <c r="H58" i="7"/>
  <c r="I58" i="7"/>
  <c r="E58" i="7"/>
  <c r="F39" i="7"/>
  <c r="H39" i="7"/>
  <c r="I39" i="7"/>
  <c r="E39" i="7"/>
  <c r="E45" i="5" l="1"/>
  <c r="D45" i="5"/>
  <c r="C45" i="5"/>
  <c r="B45" i="5"/>
  <c r="C15" i="5"/>
  <c r="D15" i="5"/>
  <c r="E15" i="5"/>
  <c r="F15" i="5"/>
  <c r="B15" i="5"/>
  <c r="C24" i="5"/>
  <c r="D24" i="5"/>
  <c r="E24" i="5"/>
  <c r="B24" i="5"/>
  <c r="F11" i="3"/>
  <c r="G11" i="3"/>
  <c r="H11" i="3"/>
  <c r="E59" i="3"/>
  <c r="F59" i="3"/>
  <c r="F43" i="3"/>
  <c r="G43" i="3"/>
  <c r="E28" i="3"/>
  <c r="E27" i="3" s="1"/>
  <c r="F28" i="3"/>
  <c r="F27" i="3" s="1"/>
  <c r="G28" i="3"/>
  <c r="G27" i="3" s="1"/>
  <c r="H27" i="3"/>
  <c r="D28" i="3"/>
  <c r="D27" i="3" s="1"/>
  <c r="F47" i="7" l="1"/>
  <c r="G37" i="7"/>
  <c r="H37" i="7"/>
  <c r="I37" i="7"/>
  <c r="E37" i="7"/>
  <c r="F30" i="7"/>
  <c r="I19" i="7"/>
  <c r="F19" i="7"/>
  <c r="G19" i="7"/>
  <c r="H19" i="7"/>
  <c r="E19" i="7"/>
  <c r="H15" i="7"/>
  <c r="I15" i="7"/>
  <c r="E15" i="7"/>
  <c r="C47" i="5"/>
  <c r="C39" i="5"/>
  <c r="C37" i="5"/>
  <c r="D37" i="5"/>
  <c r="D28" i="5" s="1"/>
  <c r="E37" i="5"/>
  <c r="F37" i="5"/>
  <c r="C35" i="5"/>
  <c r="D35" i="5"/>
  <c r="E35" i="5"/>
  <c r="F35" i="5"/>
  <c r="B37" i="5"/>
  <c r="B35" i="5"/>
  <c r="D7" i="5"/>
  <c r="E7" i="5"/>
  <c r="F7" i="5"/>
  <c r="E12" i="5"/>
  <c r="F12" i="5"/>
  <c r="D18" i="5"/>
  <c r="E18" i="5"/>
  <c r="F18" i="5"/>
  <c r="D26" i="5"/>
  <c r="E26" i="5"/>
  <c r="C18" i="5"/>
  <c r="E37" i="3"/>
  <c r="E57" i="3"/>
  <c r="F57" i="3"/>
  <c r="G57" i="3"/>
  <c r="H57" i="3"/>
  <c r="H43" i="3"/>
  <c r="E43" i="3"/>
  <c r="D31" i="3"/>
  <c r="D30" i="3" s="1"/>
  <c r="E31" i="3"/>
  <c r="E30" i="3" s="1"/>
  <c r="F62" i="7" l="1"/>
  <c r="F61" i="7" s="1"/>
  <c r="F60" i="7" s="1"/>
  <c r="E62" i="7"/>
  <c r="E61" i="7" s="1"/>
  <c r="E60" i="7" s="1"/>
  <c r="G54" i="7"/>
  <c r="H54" i="7"/>
  <c r="I54" i="7"/>
  <c r="F50" i="7"/>
  <c r="E50" i="7"/>
  <c r="E49" i="7" s="1"/>
  <c r="E47" i="7"/>
  <c r="F45" i="7"/>
  <c r="F44" i="7" s="1"/>
  <c r="E45" i="7"/>
  <c r="F42" i="7"/>
  <c r="F41" i="7" s="1"/>
  <c r="G42" i="7"/>
  <c r="G41" i="7" s="1"/>
  <c r="H42" i="7"/>
  <c r="H41" i="7" s="1"/>
  <c r="I42" i="7"/>
  <c r="I41" i="7" s="1"/>
  <c r="E42" i="7"/>
  <c r="E41" i="7" s="1"/>
  <c r="E33" i="7"/>
  <c r="F17" i="7"/>
  <c r="G17" i="7"/>
  <c r="H17" i="7"/>
  <c r="F28" i="7"/>
  <c r="E28" i="7"/>
  <c r="F13" i="7"/>
  <c r="F10" i="7" s="1"/>
  <c r="E13" i="7"/>
  <c r="E10" i="7" s="1"/>
  <c r="F26" i="7"/>
  <c r="F24" i="7"/>
  <c r="E24" i="7"/>
  <c r="E26" i="7"/>
  <c r="F23" i="7" l="1"/>
  <c r="F49" i="7"/>
  <c r="E44" i="7"/>
  <c r="C7" i="8"/>
  <c r="C6" i="8" s="1"/>
  <c r="B7" i="8"/>
  <c r="B6" i="8" s="1"/>
  <c r="F9" i="7" l="1"/>
  <c r="F8" i="7" s="1"/>
  <c r="F7" i="7" s="1"/>
  <c r="F6" i="7" s="1"/>
  <c r="E9" i="7"/>
  <c r="E8" i="7" s="1"/>
  <c r="E7" i="7" s="1"/>
  <c r="E6" i="7" s="1"/>
  <c r="B47" i="5"/>
  <c r="B43" i="5"/>
  <c r="C7" i="5"/>
  <c r="C6" i="5" s="1"/>
  <c r="C12" i="5"/>
  <c r="C22" i="5"/>
  <c r="D22" i="5"/>
  <c r="D6" i="5" s="1"/>
  <c r="E22" i="5"/>
  <c r="E6" i="5" s="1"/>
  <c r="F22" i="5"/>
  <c r="F6" i="5" s="1"/>
  <c r="C26" i="5"/>
  <c r="F26" i="5"/>
  <c r="B26" i="5"/>
  <c r="B22" i="5"/>
  <c r="B12" i="5"/>
  <c r="B7" i="5"/>
  <c r="B6" i="5" l="1"/>
  <c r="C29" i="5"/>
  <c r="C28" i="5" s="1"/>
  <c r="B29" i="5"/>
  <c r="E36" i="3"/>
  <c r="D36" i="3"/>
  <c r="E18" i="3"/>
  <c r="E20" i="3"/>
  <c r="E35" i="3" l="1"/>
  <c r="D16" i="3"/>
  <c r="E14" i="3" l="1"/>
  <c r="E11" i="3"/>
  <c r="D11" i="3"/>
  <c r="E10" i="3" l="1"/>
  <c r="E9" i="3" s="1"/>
  <c r="G11" i="9"/>
  <c r="G8" i="9"/>
  <c r="F11" i="9"/>
  <c r="F8" i="9"/>
  <c r="F14" i="9" l="1"/>
  <c r="G14" i="9"/>
  <c r="G67" i="3"/>
  <c r="G66" i="3" s="1"/>
  <c r="H67" i="3"/>
  <c r="H66" i="3" s="1"/>
  <c r="F66" i="3"/>
  <c r="E47" i="5" l="1"/>
  <c r="E7" i="8"/>
  <c r="E6" i="8" s="1"/>
  <c r="F7" i="8"/>
  <c r="F6" i="8" s="1"/>
  <c r="I17" i="7"/>
  <c r="H62" i="7"/>
  <c r="E39" i="5"/>
  <c r="F39" i="5"/>
  <c r="G31" i="3"/>
  <c r="G30" i="3" s="1"/>
  <c r="H31" i="3"/>
  <c r="H30" i="3" s="1"/>
  <c r="J8" i="9"/>
  <c r="I11" i="9"/>
  <c r="J11" i="9"/>
  <c r="I8" i="9"/>
  <c r="D29" i="5"/>
  <c r="D39" i="5"/>
  <c r="F31" i="3"/>
  <c r="F30" i="3" s="1"/>
  <c r="H10" i="7"/>
  <c r="I11" i="7"/>
  <c r="G11" i="7"/>
  <c r="G10" i="7" s="1"/>
  <c r="H24" i="7"/>
  <c r="I24" i="7"/>
  <c r="G24" i="7"/>
  <c r="H26" i="7"/>
  <c r="G26" i="7"/>
  <c r="H28" i="7"/>
  <c r="I28" i="7"/>
  <c r="H30" i="7"/>
  <c r="I30" i="7"/>
  <c r="H45" i="7"/>
  <c r="I45" i="7"/>
  <c r="G45" i="7"/>
  <c r="H47" i="7"/>
  <c r="I47" i="7"/>
  <c r="G47" i="7"/>
  <c r="H50" i="7"/>
  <c r="I50" i="7"/>
  <c r="G50" i="7"/>
  <c r="H52" i="7"/>
  <c r="I52" i="7"/>
  <c r="G52" i="7"/>
  <c r="H61" i="7"/>
  <c r="H60" i="7" s="1"/>
  <c r="I60" i="7"/>
  <c r="G61" i="7"/>
  <c r="G23" i="7" l="1"/>
  <c r="G49" i="7"/>
  <c r="I49" i="7"/>
  <c r="I23" i="7"/>
  <c r="H49" i="7"/>
  <c r="H23" i="7"/>
  <c r="I10" i="7"/>
  <c r="I44" i="7"/>
  <c r="H44" i="7"/>
  <c r="G37" i="3"/>
  <c r="H37" i="3"/>
  <c r="H54" i="3"/>
  <c r="F54" i="3"/>
  <c r="F37" i="3"/>
  <c r="G14" i="3"/>
  <c r="H14" i="3"/>
  <c r="G20" i="3"/>
  <c r="H20" i="3"/>
  <c r="F20" i="3"/>
  <c r="H41" i="9"/>
  <c r="I41" i="9" s="1"/>
  <c r="J41" i="9" s="1"/>
  <c r="J21" i="9"/>
  <c r="I21" i="9"/>
  <c r="H21" i="9"/>
  <c r="H11" i="9"/>
  <c r="J14" i="9"/>
  <c r="H8" i="9"/>
  <c r="H10" i="3" l="1"/>
  <c r="H9" i="3" s="1"/>
  <c r="F10" i="3"/>
  <c r="J22" i="9"/>
  <c r="J32" i="9" s="1"/>
  <c r="G10" i="3"/>
  <c r="G9" i="3" s="1"/>
  <c r="I9" i="7"/>
  <c r="I8" i="7" s="1"/>
  <c r="I7" i="7" s="1"/>
  <c r="I6" i="7" s="1"/>
  <c r="H9" i="7"/>
  <c r="H8" i="7" s="1"/>
  <c r="H7" i="7" s="1"/>
  <c r="H6" i="7" s="1"/>
  <c r="G36" i="3"/>
  <c r="H36" i="3"/>
  <c r="H35" i="3" s="1"/>
  <c r="H14" i="9"/>
  <c r="H22" i="9" s="1"/>
  <c r="I14" i="9"/>
  <c r="I22" i="9" s="1"/>
  <c r="I33" i="9" s="1"/>
  <c r="J33" i="9"/>
  <c r="F28" i="5"/>
  <c r="E28" i="5"/>
  <c r="G60" i="7"/>
  <c r="D7" i="8"/>
  <c r="D6" i="8" s="1"/>
  <c r="G44" i="7" l="1"/>
  <c r="G9" i="7" s="1"/>
  <c r="G8" i="7" s="1"/>
  <c r="G7" i="7" s="1"/>
  <c r="G6" i="7" s="1"/>
  <c r="F36" i="3"/>
  <c r="F35" i="3" s="1"/>
  <c r="F9" i="3"/>
  <c r="G59" i="3"/>
  <c r="G35" i="3" s="1"/>
</calcChain>
</file>

<file path=xl/sharedStrings.xml><?xml version="1.0" encoding="utf-8"?>
<sst xmlns="http://schemas.openxmlformats.org/spreadsheetml/2006/main" count="347" uniqueCount="173">
  <si>
    <t>PRIHODI UKUPNO</t>
  </si>
  <si>
    <t>RASHODI UKUPNO</t>
  </si>
  <si>
    <t>RAZLIKA - VIŠAK / MANJAK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</si>
  <si>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</si>
  <si>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</si>
  <si>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</si>
  <si>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</si>
  <si>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</si>
  <si>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</si>
  <si>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</si>
  <si>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</si>
  <si>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</si>
  <si>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</si>
  <si>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</si>
  <si>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</si>
  <si>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</si>
  <si>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</si>
  <si>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</si>
  <si>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</si>
  <si>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</si>
  <si>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</si>
  <si>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</si>
  <si>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</si>
  <si>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</si>
  <si>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</si>
  <si>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</si>
  <si>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</si>
  <si>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</si>
  <si>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</si>
  <si>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Pomoći iz inozemstva i od subjekata unutar općeg proračuna</t>
  </si>
  <si>
    <t>…</t>
  </si>
  <si>
    <t>Ostale pomoći</t>
  </si>
  <si>
    <t>1 Opći prihodi i primici</t>
  </si>
  <si>
    <t>11 Opći prihodi i primici</t>
  </si>
  <si>
    <t>3 Vlastiti prihodi</t>
  </si>
  <si>
    <t>31 Vlastiti prihodi</t>
  </si>
  <si>
    <t>UKUPNI PRIHODI</t>
  </si>
  <si>
    <t>Prihodi od imovine</t>
  </si>
  <si>
    <t>Prihodi od upr.i adm.pristojbi i po posebnim propis.</t>
  </si>
  <si>
    <t xml:space="preserve"> Prihodi od nadležnog proračuna</t>
  </si>
  <si>
    <t>Opći prihodi i primici-Smjenski rad</t>
  </si>
  <si>
    <t>Opći prihodi i primici - UO za odgoj i školstvo</t>
  </si>
  <si>
    <t>Opći prihodi i primici - Smjenski rad</t>
  </si>
  <si>
    <t>Opći prihodi i primici-UO za odgoj i školstvo</t>
  </si>
  <si>
    <t>Opći prihodi i primici - UO za socijalnu skrb i zdr.</t>
  </si>
  <si>
    <t>Opći prihodi i primici- UO za socijalnu skrbi zdr.</t>
  </si>
  <si>
    <t>Financijski rashodi</t>
  </si>
  <si>
    <t>09 Obrazovanje</t>
  </si>
  <si>
    <t>091 Predškolsko i osnovno obrazovanje</t>
  </si>
  <si>
    <t xml:space="preserve">    096 Dodatne usluge u obrazovanju</t>
  </si>
  <si>
    <t>5 Pomoći</t>
  </si>
  <si>
    <t xml:space="preserve">  57 Pomoći</t>
  </si>
  <si>
    <t>RAZDJEL 030</t>
  </si>
  <si>
    <t>UPRAVNI ODJEL ZA ODGOJ I ŠKOLSTVO</t>
  </si>
  <si>
    <t>GLAVA 030-01</t>
  </si>
  <si>
    <t>PROGRAM 1010</t>
  </si>
  <si>
    <t>Izvor 11</t>
  </si>
  <si>
    <t>PROGRAM 1064</t>
  </si>
  <si>
    <t>Izvor 31</t>
  </si>
  <si>
    <t>Opremanje objekata</t>
  </si>
  <si>
    <t>Rashodi za nabavu proizvedene dug.imovine</t>
  </si>
  <si>
    <t xml:space="preserve">        Izvor 11</t>
  </si>
  <si>
    <t>Aktivnost A1010-05</t>
  </si>
  <si>
    <t>SMJENSKI RAD I PRODULJENI BORAVAK VRTIĆA</t>
  </si>
  <si>
    <t>Smjenski rad</t>
  </si>
  <si>
    <t>Prihodi za posebne namjere</t>
  </si>
  <si>
    <t>Prihodi za posebne namjene</t>
  </si>
  <si>
    <t>Rashodi za nabavu neproizvedene dug.imovine</t>
  </si>
  <si>
    <t>41 Prihodi za posebne namjene</t>
  </si>
  <si>
    <t>Izvor 41</t>
  </si>
  <si>
    <t>Izvor 57</t>
  </si>
  <si>
    <t>Pomoći</t>
  </si>
  <si>
    <t>Ostali prihodi za posebne namjene</t>
  </si>
  <si>
    <t>43 Ostali prihodi za posebne namjene</t>
  </si>
  <si>
    <t>Izvor 43</t>
  </si>
  <si>
    <t>Ostali prihodi za posebne namjene-Grad Zadar</t>
  </si>
  <si>
    <t>Projekcija 
za 2026.</t>
  </si>
  <si>
    <t>A) SAŽETAK RAČUNA PRIHODA I RASHODA</t>
  </si>
  <si>
    <t>EUR</t>
  </si>
  <si>
    <t>Projekcija proračuna
za 2026.</t>
  </si>
  <si>
    <t>6 PRIHODI POSLOVANJA</t>
  </si>
  <si>
    <t>7 PRIHODI OD PRODAJE NEFINANCIJSKE IMOVINE</t>
  </si>
  <si>
    <t>3 RASHODI  POSLOVANJA</t>
  </si>
  <si>
    <t>4 RASHODI ZA NABAVU NEFINANCIJSKE IMOVINE</t>
  </si>
  <si>
    <t>B) SAŽETAK RAČUNA FINANCIRANJA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</si>
  <si>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</si>
  <si>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</si>
  <si>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</si>
  <si>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</si>
  <si>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</si>
  <si>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</si>
  <si>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</si>
  <si>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</si>
  <si>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</si>
  <si>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Opći prihodi i primici- UO za odgoj i školstvo</t>
  </si>
  <si>
    <t xml:space="preserve">Vlastiti prihodi </t>
  </si>
  <si>
    <t xml:space="preserve"> Opći prihodi i primici</t>
  </si>
  <si>
    <t>PREDŠKOLSKI ODGOJ I OBRAZOVANJE U GRADSKIM USTANOVAMA -REDOVAN RAD</t>
  </si>
  <si>
    <t>Vlastiti izvori</t>
  </si>
  <si>
    <t>Ost.prih. za pos.namjene - UO za odgoj i školstvo</t>
  </si>
  <si>
    <t>Tekuće pomoći - UO za odgoj i školstvo</t>
  </si>
  <si>
    <t>Višak prihoda - Grad Zadar</t>
  </si>
  <si>
    <t>92 Višak prihoda-Grad Zadar</t>
  </si>
  <si>
    <t xml:space="preserve">    0911 Predškolsko obrazovanje</t>
  </si>
  <si>
    <t xml:space="preserve">Izvor 92 </t>
  </si>
  <si>
    <t xml:space="preserve">   </t>
  </si>
  <si>
    <t>Izvor 51</t>
  </si>
  <si>
    <t>Izvor 92</t>
  </si>
  <si>
    <t>Proračun za 2025.</t>
  </si>
  <si>
    <t>Projekcija proračuna
za 2027.</t>
  </si>
  <si>
    <t>Plan za 2025.</t>
  </si>
  <si>
    <t>Projekcija 
za 2027.</t>
  </si>
  <si>
    <t xml:space="preserve">Rezultat poslovanja </t>
  </si>
  <si>
    <t xml:space="preserve">Višak prihoda </t>
  </si>
  <si>
    <t>9 Rezultat</t>
  </si>
  <si>
    <t xml:space="preserve">  92 Manjak prihoda opći prihodi i primici</t>
  </si>
  <si>
    <t xml:space="preserve"> 92 Višak prihoda opći prihodi i primici</t>
  </si>
  <si>
    <t>Rezultat poslovanja</t>
  </si>
  <si>
    <t>Manjak prihoda - izvor 11</t>
  </si>
  <si>
    <t>Višak prihoda - izvor 11</t>
  </si>
  <si>
    <t>Izvršenje 2023.</t>
  </si>
  <si>
    <t>Plan 2024.</t>
  </si>
  <si>
    <t>Pomoći EU</t>
  </si>
  <si>
    <t>Donacije</t>
  </si>
  <si>
    <t>Prih.od prod.proizv.i robe,usl.,prih.od donacija</t>
  </si>
  <si>
    <t>Ostali rashodi</t>
  </si>
  <si>
    <t>A1. PRIHODI I RASHODI POSLOVANJA PREMA EKONOMSKOJ KLASIFIKACIJI</t>
  </si>
  <si>
    <t>A2.  PRIHODI I  RASHODI PREMA IZVORIMA FINANCIRANJA</t>
  </si>
  <si>
    <t>A3. RASHODI PREMA FUNKCIJSKOJ KLASIFIKACIJI</t>
  </si>
  <si>
    <t>B 1. RAČUN FINANCIRANJA PREMA EKONOMSKOJ KLASIFIKACIJI</t>
  </si>
  <si>
    <t>B 2. RAČUN FINANCIRANJA PREMA IZVORIMA FINANCIRANJA</t>
  </si>
  <si>
    <t>UKUPNO PRIMICI</t>
  </si>
  <si>
    <t>Sredstva učešća za pomoći</t>
  </si>
  <si>
    <t>UKUPNO IZDACI</t>
  </si>
  <si>
    <t>4 Prihodi za posebne namjene</t>
  </si>
  <si>
    <t>6 Donacije</t>
  </si>
  <si>
    <t xml:space="preserve">  11 Opći prihodi i primici</t>
  </si>
  <si>
    <t xml:space="preserve">  43 Ostali prihodi za posebne namjene</t>
  </si>
  <si>
    <t xml:space="preserve">  31 Vlastiti prihodi</t>
  </si>
  <si>
    <t xml:space="preserve">  41 Prihodi za posebne namjene</t>
  </si>
  <si>
    <t xml:space="preserve">  61 Donacije</t>
  </si>
  <si>
    <t xml:space="preserve">   92 Višak prihoda</t>
  </si>
  <si>
    <t>Aktivnost A1010</t>
  </si>
  <si>
    <t>Višak prihoda Grad Zadar</t>
  </si>
  <si>
    <t xml:space="preserve">   51 Pomoći Grad Zadar</t>
  </si>
  <si>
    <t>Tekuće pomoći</t>
  </si>
  <si>
    <t>Višak prihoda  Grad Zadar</t>
  </si>
  <si>
    <t>Prihodi od prodaje nefinancijske imovine</t>
  </si>
  <si>
    <t>Prih.od prodaje proizv.dugotrajne imovine</t>
  </si>
  <si>
    <t>Višak prihoda</t>
  </si>
  <si>
    <t>,</t>
  </si>
  <si>
    <t xml:space="preserve">  51 Pomoći Grad Zadar</t>
  </si>
  <si>
    <t>43 Ostali prihodi za posebne namjene(Grad)</t>
  </si>
  <si>
    <t>7 Prihodi od prodaje nefin. imovine</t>
  </si>
  <si>
    <t xml:space="preserve">    72 Prihodi od prodaje nefin. imovine</t>
  </si>
  <si>
    <t xml:space="preserve">Višak prihoda  </t>
  </si>
  <si>
    <t>Manjak prihoda za plaće iz 2024.</t>
  </si>
  <si>
    <t>FINANCIJSKI PLAN DJEČJEG VRTIĆA SUNCE ZADAR
ZA 2025. I PROJEKCIJA ZA 2026. I 2027. GODINU</t>
  </si>
  <si>
    <t>Financiranje iz sredstava EU</t>
  </si>
  <si>
    <t>54 Financiranje iz sredstava EU</t>
  </si>
  <si>
    <t>54 Financiranje iz EU sredstava</t>
  </si>
  <si>
    <t>11 Opći prihodi i primici-SMJENSKI RAD</t>
  </si>
  <si>
    <t>11 opći prihodi i primici-SMJENSKI RAD</t>
  </si>
  <si>
    <t>Višak prihoda Grad</t>
  </si>
  <si>
    <t>Materijalni rashodi (EU)</t>
  </si>
  <si>
    <t>Izvor 61</t>
  </si>
  <si>
    <t xml:space="preserve">DJEČJI VRTIĆ Sunce </t>
  </si>
  <si>
    <t>Aktivnost A1010-06</t>
  </si>
  <si>
    <t>Aktivnost A1010-09</t>
  </si>
  <si>
    <t>Aktivnost KP1010-07</t>
  </si>
  <si>
    <t>Aktivnost A1064-01</t>
  </si>
  <si>
    <t>GLAVA 030-01-00409</t>
  </si>
  <si>
    <t xml:space="preserve"> Plan za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</si>
</sst>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wrapText="1" indent="1"/>
    </xf>
    <xf numFmtId="0" fontId="12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 indent="4"/>
    </xf>
    <xf numFmtId="0" fontId="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7"/>
    </xf>
    <xf numFmtId="0" fontId="3" fillId="2" borderId="2" xfId="0" applyFont="1" applyFill="1" applyBorder="1" applyAlignment="1">
      <alignment horizontal="left" vertical="center" wrapText="1" indent="7"/>
    </xf>
    <xf numFmtId="4" fontId="2" fillId="0" borderId="0" xfId="0" applyNumberFormat="1" applyFont="1" applyAlignment="1">
      <alignment horizontal="center" vertical="center" wrapTex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0" fillId="0" borderId="0" xfId="0" applyNumberFormat="1"/>
    <xf numFmtId="4" fontId="6" fillId="4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2" fontId="2" fillId="0" borderId="0" xfId="0" applyNumberFormat="1" applyFont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right" wrapText="1"/>
    </xf>
    <xf numFmtId="2" fontId="0" fillId="0" borderId="0" xfId="0" applyNumberFormat="1"/>
    <xf numFmtId="0" fontId="9" fillId="2" borderId="3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 indent="4"/>
    </xf>
    <xf numFmtId="0" fontId="3" fillId="2" borderId="2" xfId="0" applyFont="1" applyFill="1" applyBorder="1" applyAlignment="1">
      <alignment vertical="center" wrapText="1"/>
    </xf>
    <xf numFmtId="0" fontId="6" fillId="0" borderId="2" xfId="0" quotePrefix="1" applyFont="1" applyBorder="1" applyAlignment="1">
      <alignment horizontal="left" wrapText="1"/>
    </xf>
    <xf numFmtId="0" fontId="6" fillId="0" borderId="1" xfId="0" quotePrefix="1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 wrapText="1" indent="4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>
      <alignment horizontal="right" wrapText="1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Font="1" applyBorder="1" applyAlignment="1">
      <alignment horizontal="left"/>
    </xf>
    <xf numFmtId="0" fontId="10" fillId="2" borderId="3" xfId="0" applyFont="1" applyFill="1" applyBorder="1" applyAlignment="1">
      <alignment horizontal="center" vertical="center" wrapText="1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0" fillId="0" borderId="3" xfId="0" applyBorder="1"/>
    <xf numFmtId="4" fontId="0" fillId="0" borderId="3" xfId="0" applyNumberFormat="1" applyBorder="1"/>
    <xf numFmtId="0" fontId="1" fillId="0" borderId="3" xfId="0" applyFont="1" applyBorder="1"/>
    <xf numFmtId="0" fontId="20" fillId="0" borderId="3" xfId="0" applyFont="1" applyBorder="1"/>
    <xf numFmtId="4" fontId="1" fillId="0" borderId="3" xfId="0" applyNumberFormat="1" applyFont="1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/>
    </xf>
    <xf numFmtId="4" fontId="8" fillId="0" borderId="3" xfId="0" applyNumberFormat="1" applyFont="1" applyBorder="1" applyAlignment="1">
      <alignment vertical="center"/>
    </xf>
    <xf numFmtId="4" fontId="8" fillId="3" borderId="3" xfId="0" applyNumberFormat="1" applyFont="1" applyFill="1" applyBorder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wrapText="1"/>
    </xf>
    <xf numFmtId="4" fontId="10" fillId="4" borderId="3" xfId="0" applyNumberFormat="1" applyFont="1" applyFill="1" applyBorder="1" applyAlignment="1">
      <alignment horizontal="left" vertical="center" wrapText="1"/>
    </xf>
    <xf numFmtId="4" fontId="17" fillId="0" borderId="0" xfId="0" applyNumberFormat="1" applyFont="1" applyAlignment="1">
      <alignment wrapText="1"/>
    </xf>
    <xf numFmtId="4" fontId="19" fillId="0" borderId="0" xfId="0" applyNumberFormat="1" applyFont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" fontId="10" fillId="4" borderId="3" xfId="0" applyNumberFormat="1" applyFont="1" applyFill="1" applyBorder="1" applyAlignment="1">
      <alignment horizontal="right" vertical="center" wrapText="1"/>
    </xf>
    <xf numFmtId="4" fontId="10" fillId="3" borderId="3" xfId="0" applyNumberFormat="1" applyFont="1" applyFill="1" applyBorder="1" applyAlignment="1">
      <alignment horizontal="right" vertical="center" wrapText="1"/>
    </xf>
    <xf numFmtId="4" fontId="10" fillId="2" borderId="3" xfId="0" applyNumberFormat="1" applyFont="1" applyFill="1" applyBorder="1" applyAlignment="1">
      <alignment vertical="center" wrapText="1"/>
    </xf>
    <xf numFmtId="4" fontId="8" fillId="2" borderId="3" xfId="0" applyNumberFormat="1" applyFont="1" applyFill="1" applyBorder="1" applyAlignment="1">
      <alignment vertical="center" wrapText="1"/>
    </xf>
    <xf numFmtId="4" fontId="10" fillId="2" borderId="3" xfId="0" applyNumberFormat="1" applyFont="1" applyFill="1" applyBorder="1" applyAlignment="1">
      <alignment horizontal="right" vertical="center" wrapText="1"/>
    </xf>
    <xf numFmtId="4" fontId="8" fillId="2" borderId="3" xfId="0" applyNumberFormat="1" applyFont="1" applyFill="1" applyBorder="1" applyAlignment="1">
      <alignment horizontal="right" vertical="center" wrapText="1"/>
    </xf>
    <xf numFmtId="4" fontId="8" fillId="2" borderId="3" xfId="0" quotePrefix="1" applyNumberFormat="1" applyFont="1" applyFill="1" applyBorder="1" applyAlignment="1">
      <alignment horizontal="right" vertical="center"/>
    </xf>
    <xf numFmtId="4" fontId="8" fillId="2" borderId="3" xfId="0" applyNumberFormat="1" applyFont="1" applyFill="1" applyBorder="1" applyAlignment="1">
      <alignment horizontal="right" vertical="center"/>
    </xf>
    <xf numFmtId="4" fontId="9" fillId="2" borderId="3" xfId="0" applyNumberFormat="1" applyFont="1" applyFill="1" applyBorder="1" applyAlignment="1">
      <alignment horizontal="right" vertical="center"/>
    </xf>
    <xf numFmtId="4" fontId="1" fillId="0" borderId="3" xfId="0" applyNumberFormat="1" applyFont="1" applyBorder="1" applyAlignment="1">
      <alignment horizontal="right"/>
    </xf>
    <xf numFmtId="4" fontId="20" fillId="0" borderId="3" xfId="0" applyNumberFormat="1" applyFont="1" applyBorder="1" applyAlignment="1">
      <alignment horizontal="right"/>
    </xf>
    <xf numFmtId="4" fontId="9" fillId="2" borderId="3" xfId="0" applyNumberFormat="1" applyFont="1" applyFill="1" applyBorder="1" applyAlignment="1">
      <alignment horizontal="right" vertical="center" wrapText="1" indent="1"/>
    </xf>
    <xf numFmtId="4" fontId="0" fillId="0" borderId="3" xfId="0" applyNumberFormat="1" applyBorder="1" applyAlignment="1">
      <alignment horizontal="right"/>
    </xf>
    <xf numFmtId="49" fontId="12" fillId="0" borderId="0" xfId="0" applyNumberFormat="1" applyFont="1" applyAlignment="1">
      <alignment wrapText="1"/>
    </xf>
    <xf numFmtId="49" fontId="0" fillId="0" borderId="0" xfId="0" applyNumberFormat="1"/>
    <xf numFmtId="0" fontId="10" fillId="2" borderId="3" xfId="0" applyFont="1" applyFill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vertical="center"/>
    </xf>
    <xf numFmtId="4" fontId="10" fillId="0" borderId="3" xfId="0" applyNumberFormat="1" applyFont="1" applyBorder="1" applyAlignment="1">
      <alignment vertical="center"/>
    </xf>
    <xf numFmtId="4" fontId="10" fillId="0" borderId="3" xfId="0" applyNumberFormat="1" applyFont="1" applyBorder="1" applyAlignment="1">
      <alignment vertical="center" wrapText="1"/>
    </xf>
    <xf numFmtId="4" fontId="10" fillId="3" borderId="3" xfId="0" applyNumberFormat="1" applyFont="1" applyFill="1" applyBorder="1" applyAlignment="1">
      <alignment vertical="center" wrapText="1"/>
    </xf>
    <xf numFmtId="4" fontId="8" fillId="2" borderId="3" xfId="0" quotePrefix="1" applyNumberFormat="1" applyFont="1" applyFill="1" applyBorder="1" applyAlignment="1">
      <alignment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 wrapText="1"/>
    </xf>
    <xf numFmtId="0" fontId="8" fillId="2" borderId="3" xfId="0" quotePrefix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 wrapText="1"/>
    </xf>
    <xf numFmtId="4" fontId="10" fillId="2" borderId="3" xfId="0" quotePrefix="1" applyNumberFormat="1" applyFont="1" applyFill="1" applyBorder="1" applyAlignment="1">
      <alignment horizontal="right" vertical="center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0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 indent="4"/>
    </xf>
    <xf numFmtId="0" fontId="6" fillId="2" borderId="2" xfId="0" applyFont="1" applyFill="1" applyBorder="1" applyAlignment="1">
      <alignment horizontal="left" vertical="center" wrapText="1" indent="4"/>
    </xf>
    <xf numFmtId="0" fontId="6" fillId="2" borderId="4" xfId="0" applyFont="1" applyFill="1" applyBorder="1" applyAlignment="1">
      <alignment horizontal="left" vertical="center" wrapText="1" indent="4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 indent="2"/>
    </xf>
    <xf numFmtId="0" fontId="6" fillId="2" borderId="2" xfId="0" applyFont="1" applyFill="1" applyBorder="1" applyAlignment="1">
      <alignment horizontal="left" vertical="center" wrapText="1" indent="2"/>
    </xf>
    <xf numFmtId="0" fontId="6" fillId="2" borderId="4" xfId="0" applyFont="1" applyFill="1" applyBorder="1" applyAlignment="1">
      <alignment horizontal="left" vertical="center" wrapText="1" indent="2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 indent="3"/>
    </xf>
    <xf numFmtId="0" fontId="6" fillId="2" borderId="2" xfId="0" applyFont="1" applyFill="1" applyBorder="1" applyAlignment="1">
      <alignment horizontal="left" vertical="center" wrapText="1" indent="3"/>
    </xf>
    <xf numFmtId="0" fontId="6" fillId="2" borderId="4" xfId="0" applyFont="1" applyFill="1" applyBorder="1" applyAlignment="1">
      <alignment horizontal="left" vertical="center" wrapText="1" indent="3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workbookViewId="0">
      <selection activeCell="F32" sqref="F32"/>
    </sheetView>
  </sheetViews>
  <sheetFormatPr defaultRowHeight="15" x14ac:dyDescent="0.25"/>
  <cols>
    <col min="5" max="5" width="13.85546875" customWidth="1"/>
    <col min="6" max="6" width="14.140625" style="38" customWidth="1"/>
    <col min="7" max="7" width="12" style="38" customWidth="1"/>
    <col min="8" max="8" width="15.5703125" customWidth="1"/>
    <col min="9" max="9" width="19.42578125" customWidth="1"/>
    <col min="10" max="10" width="19.28515625" customWidth="1"/>
  </cols>
  <sheetData>
    <row r="1" spans="1:10" ht="42" customHeight="1" x14ac:dyDescent="0.25">
      <c r="A1" s="128" t="s">
        <v>157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ht="18" x14ac:dyDescent="0.25">
      <c r="A2" s="4"/>
      <c r="B2" s="4"/>
      <c r="C2" s="4"/>
      <c r="D2" s="4"/>
      <c r="E2" s="4"/>
      <c r="F2" s="34"/>
      <c r="G2" s="34"/>
      <c r="H2" s="4"/>
      <c r="I2" s="4"/>
      <c r="J2" s="4"/>
    </row>
    <row r="3" spans="1:10" ht="15.75" x14ac:dyDescent="0.25">
      <c r="A3" s="128" t="s">
        <v>21</v>
      </c>
      <c r="B3" s="128"/>
      <c r="C3" s="128"/>
      <c r="D3" s="128"/>
      <c r="E3" s="128"/>
      <c r="F3" s="128"/>
      <c r="G3" s="128"/>
      <c r="H3" s="128"/>
      <c r="I3" s="129"/>
      <c r="J3" s="129"/>
    </row>
    <row r="4" spans="1:10" ht="18" x14ac:dyDescent="0.25">
      <c r="A4" s="4"/>
      <c r="B4" s="4"/>
      <c r="C4" s="4"/>
      <c r="D4" s="4"/>
      <c r="E4" s="4"/>
      <c r="F4" s="34"/>
      <c r="G4" s="34"/>
      <c r="H4" s="4"/>
      <c r="I4" s="5"/>
      <c r="J4" s="5"/>
    </row>
    <row r="5" spans="1:10" ht="15.75" x14ac:dyDescent="0.25">
      <c r="A5" s="128" t="s">
        <v>77</v>
      </c>
      <c r="B5" s="130"/>
      <c r="C5" s="130"/>
      <c r="D5" s="130"/>
      <c r="E5" s="130"/>
      <c r="F5" s="130"/>
      <c r="G5" s="130"/>
      <c r="H5" s="130"/>
      <c r="I5" s="130"/>
      <c r="J5" s="130"/>
    </row>
    <row r="6" spans="1:10" ht="18" x14ac:dyDescent="0.25">
      <c r="A6" s="1"/>
      <c r="B6" s="2"/>
      <c r="C6" s="2"/>
      <c r="D6" s="2"/>
      <c r="E6" s="6"/>
      <c r="F6" s="87"/>
      <c r="G6" s="87"/>
      <c r="H6" s="59"/>
      <c r="I6" s="59"/>
      <c r="J6" s="60" t="s">
        <v>78</v>
      </c>
    </row>
    <row r="7" spans="1:10" ht="39" customHeight="1" x14ac:dyDescent="0.25">
      <c r="A7" s="53"/>
      <c r="B7" s="52"/>
      <c r="C7" s="52"/>
      <c r="D7" s="20"/>
      <c r="E7" s="21"/>
      <c r="F7" s="88" t="s">
        <v>120</v>
      </c>
      <c r="G7" s="88" t="s">
        <v>121</v>
      </c>
      <c r="H7" s="61" t="s">
        <v>108</v>
      </c>
      <c r="I7" s="61" t="s">
        <v>79</v>
      </c>
      <c r="J7" s="61" t="s">
        <v>109</v>
      </c>
    </row>
    <row r="8" spans="1:10" x14ac:dyDescent="0.25">
      <c r="A8" s="131" t="s">
        <v>0</v>
      </c>
      <c r="B8" s="132"/>
      <c r="C8" s="132"/>
      <c r="D8" s="132"/>
      <c r="E8" s="133"/>
      <c r="F8" s="116">
        <f>SUM(F9:F10)</f>
        <v>3463197.11</v>
      </c>
      <c r="G8" s="116">
        <f>SUM(G9:G10)</f>
        <v>4561004.51</v>
      </c>
      <c r="H8" s="36">
        <f t="shared" ref="H8:J8" si="0">H9+H10</f>
        <v>5426844.4000000004</v>
      </c>
      <c r="I8" s="36">
        <f t="shared" si="0"/>
        <v>5747204.6900000004</v>
      </c>
      <c r="J8" s="36">
        <f t="shared" si="0"/>
        <v>4895137.96</v>
      </c>
    </row>
    <row r="9" spans="1:10" x14ac:dyDescent="0.25">
      <c r="A9" s="134" t="s">
        <v>80</v>
      </c>
      <c r="B9" s="135"/>
      <c r="C9" s="135"/>
      <c r="D9" s="135"/>
      <c r="E9" s="127"/>
      <c r="F9" s="117">
        <v>3463197.11</v>
      </c>
      <c r="G9" s="117">
        <v>4561004.51</v>
      </c>
      <c r="H9" s="35">
        <v>5426844.4000000004</v>
      </c>
      <c r="I9" s="35">
        <v>5747204.6900000004</v>
      </c>
      <c r="J9" s="35">
        <v>4895137.96</v>
      </c>
    </row>
    <row r="10" spans="1:10" x14ac:dyDescent="0.25">
      <c r="A10" s="126" t="s">
        <v>81</v>
      </c>
      <c r="B10" s="127"/>
      <c r="C10" s="127"/>
      <c r="D10" s="127"/>
      <c r="E10" s="127"/>
      <c r="F10" s="117">
        <v>0</v>
      </c>
      <c r="G10" s="117">
        <v>0</v>
      </c>
      <c r="H10" s="35">
        <v>0</v>
      </c>
      <c r="I10" s="35"/>
      <c r="J10" s="35"/>
    </row>
    <row r="11" spans="1:10" x14ac:dyDescent="0.25">
      <c r="A11" s="22" t="s">
        <v>1</v>
      </c>
      <c r="B11" s="55"/>
      <c r="C11" s="55"/>
      <c r="D11" s="55"/>
      <c r="E11" s="55"/>
      <c r="F11" s="116">
        <f>SUM(F12:F13)</f>
        <v>3508753.97</v>
      </c>
      <c r="G11" s="116">
        <f>SUM(G12:G13)</f>
        <v>4561004.51</v>
      </c>
      <c r="H11" s="36">
        <f t="shared" ref="H11:J11" si="1">H12+H13</f>
        <v>5481321.4000000004</v>
      </c>
      <c r="I11" s="36">
        <f t="shared" si="1"/>
        <v>5747204.6900000004</v>
      </c>
      <c r="J11" s="36">
        <f t="shared" si="1"/>
        <v>4895137.96</v>
      </c>
    </row>
    <row r="12" spans="1:10" x14ac:dyDescent="0.25">
      <c r="A12" s="136" t="s">
        <v>82</v>
      </c>
      <c r="B12" s="135"/>
      <c r="C12" s="135"/>
      <c r="D12" s="135"/>
      <c r="E12" s="135"/>
      <c r="F12" s="118">
        <v>3437101.06</v>
      </c>
      <c r="G12" s="118">
        <v>4351004.51</v>
      </c>
      <c r="H12" s="35">
        <v>5111321.4000000004</v>
      </c>
      <c r="I12" s="35">
        <v>4887204.6900000004</v>
      </c>
      <c r="J12" s="37">
        <v>4735137.96</v>
      </c>
    </row>
    <row r="13" spans="1:10" x14ac:dyDescent="0.25">
      <c r="A13" s="126" t="s">
        <v>83</v>
      </c>
      <c r="B13" s="127"/>
      <c r="C13" s="127"/>
      <c r="D13" s="127"/>
      <c r="E13" s="127"/>
      <c r="F13" s="117">
        <v>71652.91</v>
      </c>
      <c r="G13" s="117">
        <v>210000</v>
      </c>
      <c r="H13" s="35">
        <v>370000</v>
      </c>
      <c r="I13" s="35">
        <v>860000</v>
      </c>
      <c r="J13" s="37">
        <v>160000</v>
      </c>
    </row>
    <row r="14" spans="1:10" x14ac:dyDescent="0.25">
      <c r="A14" s="137" t="s">
        <v>2</v>
      </c>
      <c r="B14" s="132"/>
      <c r="C14" s="132"/>
      <c r="D14" s="132"/>
      <c r="E14" s="132"/>
      <c r="F14" s="119">
        <f>SUM(F8-F11)</f>
        <v>-45556.860000000335</v>
      </c>
      <c r="G14" s="119">
        <f>SUM(G8-G11)</f>
        <v>0</v>
      </c>
      <c r="H14" s="36">
        <f t="shared" ref="H14:J14" si="2">H8-H11</f>
        <v>-54477</v>
      </c>
      <c r="I14" s="36">
        <f t="shared" si="2"/>
        <v>0</v>
      </c>
      <c r="J14" s="36">
        <f t="shared" si="2"/>
        <v>0</v>
      </c>
    </row>
    <row r="15" spans="1:10" ht="18" x14ac:dyDescent="0.25">
      <c r="A15" s="4"/>
      <c r="B15" s="16"/>
      <c r="C15" s="16"/>
      <c r="D15" s="16"/>
      <c r="E15" s="16"/>
      <c r="F15" s="91"/>
      <c r="G15" s="91"/>
      <c r="H15" s="3"/>
      <c r="I15" s="3"/>
      <c r="J15" s="3"/>
    </row>
    <row r="16" spans="1:10" ht="15.75" x14ac:dyDescent="0.25">
      <c r="A16" s="128" t="s">
        <v>84</v>
      </c>
      <c r="B16" s="130"/>
      <c r="C16" s="130"/>
      <c r="D16" s="130"/>
      <c r="E16" s="130"/>
      <c r="F16" s="130"/>
      <c r="G16" s="130"/>
      <c r="H16" s="130"/>
      <c r="I16" s="130"/>
      <c r="J16" s="130"/>
    </row>
    <row r="17" spans="1:10" ht="18" x14ac:dyDescent="0.25">
      <c r="A17" s="4"/>
      <c r="B17" s="16"/>
      <c r="C17" s="16"/>
      <c r="D17" s="16"/>
      <c r="E17" s="16"/>
      <c r="F17" s="91"/>
      <c r="G17" s="91"/>
      <c r="H17" s="3"/>
      <c r="I17" s="3"/>
      <c r="J17" s="3"/>
    </row>
    <row r="18" spans="1:10" ht="38.25" x14ac:dyDescent="0.25">
      <c r="A18" s="53"/>
      <c r="B18" s="52"/>
      <c r="C18" s="52"/>
      <c r="D18" s="20"/>
      <c r="E18" s="21"/>
      <c r="F18" s="88" t="s">
        <v>120</v>
      </c>
      <c r="G18" s="88" t="s">
        <v>121</v>
      </c>
      <c r="H18" s="61" t="s">
        <v>108</v>
      </c>
      <c r="I18" s="61" t="s">
        <v>79</v>
      </c>
      <c r="J18" s="61" t="s">
        <v>109</v>
      </c>
    </row>
    <row r="19" spans="1:10" x14ac:dyDescent="0.25">
      <c r="A19" s="126" t="s">
        <v>85</v>
      </c>
      <c r="B19" s="127"/>
      <c r="C19" s="127"/>
      <c r="D19" s="127"/>
      <c r="E19" s="127"/>
      <c r="F19" s="89"/>
      <c r="G19" s="89"/>
      <c r="H19" s="35"/>
      <c r="I19" s="35"/>
      <c r="J19" s="37"/>
    </row>
    <row r="20" spans="1:10" x14ac:dyDescent="0.25">
      <c r="A20" s="126" t="s">
        <v>86</v>
      </c>
      <c r="B20" s="127"/>
      <c r="C20" s="127"/>
      <c r="D20" s="127"/>
      <c r="E20" s="127"/>
      <c r="F20" s="89"/>
      <c r="G20" s="89"/>
      <c r="H20" s="35"/>
      <c r="I20" s="35"/>
      <c r="J20" s="37"/>
    </row>
    <row r="21" spans="1:10" x14ac:dyDescent="0.25">
      <c r="A21" s="137" t="s">
        <v>3</v>
      </c>
      <c r="B21" s="132"/>
      <c r="C21" s="132"/>
      <c r="D21" s="132"/>
      <c r="E21" s="132"/>
      <c r="F21" s="90"/>
      <c r="G21" s="90"/>
      <c r="H21" s="36">
        <f t="shared" ref="H21:J21" si="3">H19-H20</f>
        <v>0</v>
      </c>
      <c r="I21" s="36">
        <f t="shared" si="3"/>
        <v>0</v>
      </c>
      <c r="J21" s="36">
        <f t="shared" si="3"/>
        <v>0</v>
      </c>
    </row>
    <row r="22" spans="1:10" x14ac:dyDescent="0.25">
      <c r="A22" s="137" t="s">
        <v>4</v>
      </c>
      <c r="B22" s="132"/>
      <c r="C22" s="132"/>
      <c r="D22" s="132"/>
      <c r="E22" s="132"/>
      <c r="F22" s="90"/>
      <c r="G22" s="90"/>
      <c r="H22" s="36">
        <f t="shared" ref="H22:J22" si="4">H14+H21</f>
        <v>-54477</v>
      </c>
      <c r="I22" s="36">
        <f t="shared" si="4"/>
        <v>0</v>
      </c>
      <c r="J22" s="36">
        <f t="shared" si="4"/>
        <v>0</v>
      </c>
    </row>
    <row r="23" spans="1:10" ht="18" x14ac:dyDescent="0.25">
      <c r="A23" s="62"/>
      <c r="B23" s="16"/>
      <c r="C23" s="16"/>
      <c r="D23" s="16"/>
      <c r="E23" s="16"/>
      <c r="F23" s="91"/>
      <c r="G23" s="91"/>
      <c r="H23" s="3"/>
      <c r="I23" s="3"/>
      <c r="J23" s="3"/>
    </row>
    <row r="24" spans="1:10" ht="18" x14ac:dyDescent="0.25">
      <c r="A24" s="62"/>
      <c r="B24" s="16"/>
      <c r="C24" s="16"/>
      <c r="D24" s="16"/>
      <c r="E24" s="16"/>
      <c r="F24" s="91"/>
      <c r="G24" s="91"/>
      <c r="H24" s="3"/>
      <c r="I24" s="3"/>
      <c r="J24" s="3"/>
    </row>
    <row r="25" spans="1:10" ht="18" x14ac:dyDescent="0.25">
      <c r="A25" s="62"/>
      <c r="B25" s="16"/>
      <c r="C25" s="16"/>
      <c r="D25" s="16"/>
      <c r="E25" s="16"/>
      <c r="F25" s="91"/>
      <c r="G25" s="91"/>
      <c r="H25" s="3"/>
      <c r="I25" s="3"/>
      <c r="J25" s="3"/>
    </row>
    <row r="26" spans="1:10" ht="18" x14ac:dyDescent="0.25">
      <c r="A26" s="62"/>
      <c r="B26" s="16"/>
      <c r="C26" s="16"/>
      <c r="D26" s="16"/>
      <c r="E26" s="16"/>
      <c r="F26" s="91"/>
      <c r="G26" s="91"/>
      <c r="H26" s="3"/>
      <c r="I26" s="3"/>
      <c r="J26" s="3"/>
    </row>
    <row r="27" spans="1:10" ht="18" x14ac:dyDescent="0.25">
      <c r="A27" s="62"/>
      <c r="B27" s="16"/>
      <c r="C27" s="16"/>
      <c r="D27" s="16"/>
      <c r="E27" s="16"/>
      <c r="F27" s="91"/>
      <c r="G27" s="91"/>
      <c r="H27" s="3"/>
      <c r="I27" s="3"/>
      <c r="J27" s="3"/>
    </row>
    <row r="28" spans="1:10" ht="15.75" x14ac:dyDescent="0.25">
      <c r="A28" s="128" t="s">
        <v>87</v>
      </c>
      <c r="B28" s="130"/>
      <c r="C28" s="130"/>
      <c r="D28" s="130"/>
      <c r="E28" s="130"/>
      <c r="F28" s="130"/>
      <c r="G28" s="130"/>
      <c r="H28" s="130"/>
      <c r="I28" s="130"/>
      <c r="J28" s="130"/>
    </row>
    <row r="29" spans="1:10" ht="15.75" x14ac:dyDescent="0.25">
      <c r="A29" s="54"/>
      <c r="B29" s="27"/>
      <c r="C29" s="27"/>
      <c r="D29" s="27"/>
      <c r="E29" s="27"/>
      <c r="F29" s="92"/>
      <c r="G29" s="92"/>
      <c r="H29" s="27"/>
      <c r="I29" s="27"/>
      <c r="J29" s="27"/>
    </row>
    <row r="30" spans="1:10" ht="38.25" x14ac:dyDescent="0.25">
      <c r="A30" s="53"/>
      <c r="B30" s="52"/>
      <c r="C30" s="52"/>
      <c r="D30" s="20"/>
      <c r="E30" s="21"/>
      <c r="F30" s="88" t="s">
        <v>120</v>
      </c>
      <c r="G30" s="88" t="s">
        <v>121</v>
      </c>
      <c r="H30" s="61" t="s">
        <v>108</v>
      </c>
      <c r="I30" s="61" t="s">
        <v>79</v>
      </c>
      <c r="J30" s="61" t="s">
        <v>109</v>
      </c>
    </row>
    <row r="31" spans="1:10" ht="15" customHeight="1" x14ac:dyDescent="0.25">
      <c r="A31" s="140" t="s">
        <v>88</v>
      </c>
      <c r="B31" s="141"/>
      <c r="C31" s="141"/>
      <c r="D31" s="141"/>
      <c r="E31" s="141"/>
      <c r="F31" s="97">
        <v>13214.45</v>
      </c>
      <c r="G31" s="97">
        <v>0</v>
      </c>
      <c r="H31" s="63">
        <v>-54477</v>
      </c>
      <c r="I31" s="63"/>
      <c r="J31" s="64">
        <v>0</v>
      </c>
    </row>
    <row r="32" spans="1:10" ht="15" customHeight="1" x14ac:dyDescent="0.25">
      <c r="A32" s="137" t="s">
        <v>89</v>
      </c>
      <c r="B32" s="132"/>
      <c r="C32" s="132"/>
      <c r="D32" s="132"/>
      <c r="E32" s="132"/>
      <c r="F32" s="90"/>
      <c r="G32" s="90"/>
      <c r="H32" s="65"/>
      <c r="I32" s="65"/>
      <c r="J32" s="66">
        <f t="shared" ref="J32" si="5">J22+J31</f>
        <v>0</v>
      </c>
    </row>
    <row r="33" spans="1:10" ht="45" customHeight="1" x14ac:dyDescent="0.25">
      <c r="A33" s="131" t="s">
        <v>90</v>
      </c>
      <c r="B33" s="142"/>
      <c r="C33" s="142"/>
      <c r="D33" s="142"/>
      <c r="E33" s="142"/>
      <c r="F33" s="98">
        <v>-32342.41</v>
      </c>
      <c r="G33" s="98">
        <v>0</v>
      </c>
      <c r="H33" s="65">
        <v>-54477</v>
      </c>
      <c r="I33" s="65">
        <f t="shared" ref="I33:J33" si="6">I14+I21+I31-I32</f>
        <v>0</v>
      </c>
      <c r="J33" s="66">
        <f t="shared" si="6"/>
        <v>0</v>
      </c>
    </row>
    <row r="34" spans="1:10" ht="15.75" x14ac:dyDescent="0.25">
      <c r="A34" s="67"/>
      <c r="B34" s="68"/>
      <c r="C34" s="68"/>
      <c r="D34" s="68"/>
      <c r="E34" s="68"/>
      <c r="F34" s="94"/>
      <c r="G34" s="94"/>
      <c r="H34" s="68"/>
      <c r="I34" s="68"/>
      <c r="J34" s="68"/>
    </row>
    <row r="35" spans="1:10" ht="15.75" x14ac:dyDescent="0.25">
      <c r="A35" s="143" t="s">
        <v>91</v>
      </c>
      <c r="B35" s="143"/>
      <c r="C35" s="143"/>
      <c r="D35" s="143"/>
      <c r="E35" s="143"/>
      <c r="F35" s="143"/>
      <c r="G35" s="143"/>
      <c r="H35" s="143"/>
      <c r="I35" s="143"/>
      <c r="J35" s="143"/>
    </row>
    <row r="36" spans="1:10" ht="18" x14ac:dyDescent="0.25">
      <c r="A36" s="69"/>
      <c r="B36" s="70"/>
      <c r="C36" s="70"/>
      <c r="D36" s="70"/>
      <c r="E36" s="70"/>
      <c r="F36" s="95"/>
      <c r="G36" s="95"/>
      <c r="H36" s="71"/>
      <c r="I36" s="71"/>
      <c r="J36" s="71"/>
    </row>
    <row r="37" spans="1:10" ht="38.25" x14ac:dyDescent="0.25">
      <c r="A37" s="72"/>
      <c r="B37" s="73"/>
      <c r="C37" s="73"/>
      <c r="D37" s="74"/>
      <c r="E37" s="75"/>
      <c r="F37" s="88" t="s">
        <v>120</v>
      </c>
      <c r="G37" s="88" t="s">
        <v>121</v>
      </c>
      <c r="H37" s="76" t="s">
        <v>108</v>
      </c>
      <c r="I37" s="76" t="s">
        <v>79</v>
      </c>
      <c r="J37" s="76" t="s">
        <v>109</v>
      </c>
    </row>
    <row r="38" spans="1:10" x14ac:dyDescent="0.25">
      <c r="A38" s="140" t="s">
        <v>88</v>
      </c>
      <c r="B38" s="141"/>
      <c r="C38" s="141"/>
      <c r="D38" s="141"/>
      <c r="E38" s="141"/>
      <c r="F38" s="93"/>
      <c r="G38" s="93"/>
      <c r="H38" s="63"/>
      <c r="I38" s="63"/>
      <c r="J38" s="64"/>
    </row>
    <row r="39" spans="1:10" ht="28.5" customHeight="1" x14ac:dyDescent="0.25">
      <c r="A39" s="140" t="s">
        <v>92</v>
      </c>
      <c r="B39" s="141"/>
      <c r="C39" s="141"/>
      <c r="D39" s="141"/>
      <c r="E39" s="141"/>
      <c r="F39" s="93"/>
      <c r="G39" s="93"/>
      <c r="H39" s="63">
        <v>0</v>
      </c>
      <c r="I39" s="63"/>
      <c r="J39" s="64"/>
    </row>
    <row r="40" spans="1:10" x14ac:dyDescent="0.25">
      <c r="A40" s="140" t="s">
        <v>93</v>
      </c>
      <c r="B40" s="144"/>
      <c r="C40" s="144"/>
      <c r="D40" s="144"/>
      <c r="E40" s="144"/>
      <c r="F40" s="96"/>
      <c r="G40" s="96"/>
      <c r="H40" s="63">
        <v>0</v>
      </c>
      <c r="I40" s="63">
        <v>0</v>
      </c>
      <c r="J40" s="64">
        <v>0</v>
      </c>
    </row>
    <row r="41" spans="1:10" ht="15" customHeight="1" x14ac:dyDescent="0.25">
      <c r="A41" s="137" t="s">
        <v>89</v>
      </c>
      <c r="B41" s="132"/>
      <c r="C41" s="132"/>
      <c r="D41" s="132"/>
      <c r="E41" s="132"/>
      <c r="F41" s="90"/>
      <c r="G41" s="90"/>
      <c r="H41" s="77">
        <f t="shared" ref="H41:J41" si="7">H38-H39+H40</f>
        <v>0</v>
      </c>
      <c r="I41" s="77">
        <f t="shared" si="7"/>
        <v>0</v>
      </c>
      <c r="J41" s="78">
        <f t="shared" si="7"/>
        <v>0</v>
      </c>
    </row>
    <row r="42" spans="1:10" ht="9.75" customHeight="1" x14ac:dyDescent="0.25"/>
    <row r="43" spans="1:10" ht="28.5" customHeight="1" x14ac:dyDescent="0.25">
      <c r="A43" s="138"/>
      <c r="B43" s="139"/>
      <c r="C43" s="139"/>
      <c r="D43" s="139"/>
      <c r="E43" s="139"/>
      <c r="F43" s="139"/>
      <c r="G43" s="139"/>
      <c r="H43" s="139"/>
      <c r="I43" s="139"/>
      <c r="J43" s="139"/>
    </row>
    <row r="44" spans="1:10" ht="9" customHeight="1" x14ac:dyDescent="0.25"/>
  </sheetData>
  <mergeCells count="24">
    <mergeCell ref="A43:J43"/>
    <mergeCell ref="A21:E21"/>
    <mergeCell ref="A22:E22"/>
    <mergeCell ref="A28:J28"/>
    <mergeCell ref="A31:E31"/>
    <mergeCell ref="A32:E32"/>
    <mergeCell ref="A33:E33"/>
    <mergeCell ref="A35:J35"/>
    <mergeCell ref="A38:E38"/>
    <mergeCell ref="A39:E39"/>
    <mergeCell ref="A40:E40"/>
    <mergeCell ref="A41:E41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8"/>
  <sheetViews>
    <sheetView workbookViewId="0">
      <selection activeCell="D62" sqref="D6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4.7109375" customWidth="1"/>
    <col min="4" max="4" width="21.5703125" style="38" customWidth="1"/>
    <col min="5" max="5" width="18.28515625" style="38" customWidth="1"/>
    <col min="6" max="8" width="25.28515625" style="38" customWidth="1"/>
    <col min="9" max="10" width="25.28515625" customWidth="1"/>
  </cols>
  <sheetData>
    <row r="1" spans="1:10" ht="32.25" customHeight="1" x14ac:dyDescent="0.25">
      <c r="A1" s="128" t="s">
        <v>157</v>
      </c>
      <c r="B1" s="128"/>
      <c r="C1" s="128"/>
      <c r="D1" s="128"/>
      <c r="E1" s="128"/>
      <c r="F1" s="128"/>
      <c r="G1" s="128"/>
      <c r="H1" s="128"/>
      <c r="I1" s="128"/>
      <c r="J1" s="4"/>
    </row>
    <row r="2" spans="1:10" ht="15.75" x14ac:dyDescent="0.25">
      <c r="A2" s="128" t="s">
        <v>21</v>
      </c>
      <c r="B2" s="128"/>
      <c r="C2" s="128"/>
      <c r="D2" s="128"/>
      <c r="E2" s="128"/>
      <c r="F2" s="128"/>
      <c r="G2" s="128"/>
      <c r="H2" s="128"/>
      <c r="I2" s="28"/>
      <c r="J2" s="28"/>
    </row>
    <row r="3" spans="1:10" ht="8.25" customHeight="1" x14ac:dyDescent="0.25">
      <c r="A3" s="4"/>
      <c r="B3" s="4"/>
      <c r="C3" s="4"/>
      <c r="D3" s="34"/>
      <c r="E3" s="34"/>
      <c r="F3" s="34"/>
      <c r="G3" s="34"/>
      <c r="H3" s="34"/>
      <c r="I3" s="5"/>
      <c r="J3" s="5"/>
    </row>
    <row r="4" spans="1:10" ht="15.75" x14ac:dyDescent="0.25">
      <c r="A4" s="128" t="s">
        <v>6</v>
      </c>
      <c r="B4" s="128"/>
      <c r="C4" s="128"/>
      <c r="D4" s="128"/>
      <c r="E4" s="128"/>
      <c r="F4" s="128"/>
      <c r="G4" s="128"/>
      <c r="H4" s="128"/>
      <c r="I4" s="27"/>
      <c r="J4" s="27"/>
    </row>
    <row r="5" spans="1:10" ht="6.75" customHeight="1" x14ac:dyDescent="0.25">
      <c r="A5" s="4"/>
      <c r="B5" s="4"/>
      <c r="C5" s="4"/>
      <c r="D5" s="34"/>
      <c r="E5" s="34"/>
      <c r="F5" s="34"/>
      <c r="G5" s="34"/>
      <c r="H5" s="34"/>
      <c r="I5" s="5"/>
      <c r="J5" s="5"/>
    </row>
    <row r="6" spans="1:10" ht="15.75" x14ac:dyDescent="0.25">
      <c r="A6" s="128" t="s">
        <v>126</v>
      </c>
      <c r="B6" s="128"/>
      <c r="C6" s="128"/>
      <c r="D6" s="128"/>
      <c r="E6" s="128"/>
      <c r="F6" s="128"/>
      <c r="G6" s="128"/>
      <c r="H6" s="128"/>
      <c r="I6" s="29"/>
      <c r="J6" s="29"/>
    </row>
    <row r="7" spans="1:10" ht="7.5" customHeight="1" x14ac:dyDescent="0.25">
      <c r="A7" s="4"/>
      <c r="B7" s="4"/>
      <c r="C7" s="4"/>
      <c r="D7" s="34"/>
      <c r="E7" s="34"/>
      <c r="F7" s="34"/>
      <c r="G7" s="34"/>
      <c r="H7" s="34"/>
      <c r="I7" s="5"/>
      <c r="J7" s="5"/>
    </row>
    <row r="8" spans="1:10" ht="25.5" x14ac:dyDescent="0.25">
      <c r="A8" s="15" t="s">
        <v>7</v>
      </c>
      <c r="B8" s="14" t="s">
        <v>8</v>
      </c>
      <c r="C8" s="14" t="s">
        <v>5</v>
      </c>
      <c r="D8" s="88" t="s">
        <v>120</v>
      </c>
      <c r="E8" s="88" t="s">
        <v>121</v>
      </c>
      <c r="F8" s="39" t="s">
        <v>172</v>
      </c>
      <c r="G8" s="39" t="s">
        <v>76</v>
      </c>
      <c r="H8" s="39" t="s">
        <v>111</v>
      </c>
    </row>
    <row r="9" spans="1:10" x14ac:dyDescent="0.25">
      <c r="A9" s="7"/>
      <c r="B9" s="7"/>
      <c r="C9" s="7" t="s">
        <v>36</v>
      </c>
      <c r="D9" s="101">
        <f>SUM(D11+D14+D16+D18+D20)</f>
        <v>3463197.2399999998</v>
      </c>
      <c r="E9" s="101">
        <f>SUM(E10)</f>
        <v>4561004.51</v>
      </c>
      <c r="F9" s="48">
        <f>SUM(F10+F27)</f>
        <v>5426844.4000000004</v>
      </c>
      <c r="G9" s="48">
        <f t="shared" ref="G9:H9" si="0">SUM(G10+G27)</f>
        <v>5747204.6900000004</v>
      </c>
      <c r="H9" s="48">
        <f t="shared" si="0"/>
        <v>4895137.9600000009</v>
      </c>
    </row>
    <row r="10" spans="1:10" x14ac:dyDescent="0.25">
      <c r="A10" s="7">
        <v>6</v>
      </c>
      <c r="B10" s="7"/>
      <c r="C10" s="7" t="s">
        <v>9</v>
      </c>
      <c r="D10" s="101">
        <v>3463197.24</v>
      </c>
      <c r="E10" s="101">
        <f>SUM(E11+E14+E16+E18+E20)</f>
        <v>4561004.51</v>
      </c>
      <c r="F10" s="48">
        <f>SUM(F11+F14+F16+F18+F20)</f>
        <v>5426844.4000000004</v>
      </c>
      <c r="G10" s="48">
        <f>SUM(G11+G14+G16+G18+G20)</f>
        <v>5747204.6900000004</v>
      </c>
      <c r="H10" s="48">
        <f>SUM(H11+H14+H16+H18+H20)</f>
        <v>4895137.9600000009</v>
      </c>
    </row>
    <row r="11" spans="1:10" ht="25.5" x14ac:dyDescent="0.25">
      <c r="A11" s="7"/>
      <c r="B11" s="11">
        <v>63</v>
      </c>
      <c r="C11" s="11" t="s">
        <v>29</v>
      </c>
      <c r="D11" s="102">
        <f>SUM(D12:D13)</f>
        <v>20200.14</v>
      </c>
      <c r="E11" s="102">
        <f>SUM(E12:E13)</f>
        <v>15926.74</v>
      </c>
      <c r="F11" s="102">
        <f t="shared" ref="F11:H11" si="1">SUM(F12:F13)</f>
        <v>20000</v>
      </c>
      <c r="G11" s="102">
        <f t="shared" si="1"/>
        <v>20000</v>
      </c>
      <c r="H11" s="102">
        <f t="shared" si="1"/>
        <v>20000</v>
      </c>
    </row>
    <row r="12" spans="1:10" x14ac:dyDescent="0.25">
      <c r="A12" s="8"/>
      <c r="B12" s="8"/>
      <c r="C12" s="9" t="s">
        <v>31</v>
      </c>
      <c r="D12" s="103">
        <v>17786.8</v>
      </c>
      <c r="E12" s="103">
        <v>15926.74</v>
      </c>
      <c r="F12" s="40">
        <v>20000</v>
      </c>
      <c r="G12" s="40">
        <v>20000</v>
      </c>
      <c r="H12" s="40">
        <v>20000</v>
      </c>
    </row>
    <row r="13" spans="1:10" x14ac:dyDescent="0.25">
      <c r="A13" s="8"/>
      <c r="B13" s="8"/>
      <c r="C13" s="24" t="s">
        <v>122</v>
      </c>
      <c r="D13" s="103">
        <v>2413.34</v>
      </c>
      <c r="E13" s="103">
        <v>0</v>
      </c>
      <c r="F13" s="40">
        <v>0</v>
      </c>
      <c r="G13" s="40">
        <v>0</v>
      </c>
      <c r="H13" s="40">
        <v>0</v>
      </c>
    </row>
    <row r="14" spans="1:10" x14ac:dyDescent="0.25">
      <c r="A14" s="8"/>
      <c r="B14" s="8">
        <v>64</v>
      </c>
      <c r="C14" s="24" t="s">
        <v>37</v>
      </c>
      <c r="D14" s="104">
        <v>92.1</v>
      </c>
      <c r="E14" s="104">
        <f>SUM(E15)</f>
        <v>12077.77</v>
      </c>
      <c r="F14" s="40">
        <v>1000</v>
      </c>
      <c r="G14" s="40">
        <f t="shared" ref="G14:H14" si="2">SUM(G15)</f>
        <v>20000</v>
      </c>
      <c r="H14" s="40">
        <f t="shared" si="2"/>
        <v>20000</v>
      </c>
    </row>
    <row r="15" spans="1:10" x14ac:dyDescent="0.25">
      <c r="A15" s="8"/>
      <c r="B15" s="8"/>
      <c r="C15" s="24" t="s">
        <v>28</v>
      </c>
      <c r="D15" s="104">
        <v>92.1</v>
      </c>
      <c r="E15" s="104">
        <v>12077.77</v>
      </c>
      <c r="F15" s="40">
        <v>1000</v>
      </c>
      <c r="G15" s="40">
        <v>20000</v>
      </c>
      <c r="H15" s="40">
        <v>20000</v>
      </c>
    </row>
    <row r="16" spans="1:10" x14ac:dyDescent="0.25">
      <c r="A16" s="8"/>
      <c r="B16" s="8">
        <v>65</v>
      </c>
      <c r="C16" s="24" t="s">
        <v>38</v>
      </c>
      <c r="D16" s="104">
        <f>SUM(D17)</f>
        <v>408283.33</v>
      </c>
      <c r="E16" s="104">
        <v>420000</v>
      </c>
      <c r="F16" s="40">
        <v>399577</v>
      </c>
      <c r="G16" s="40">
        <v>399577</v>
      </c>
      <c r="H16" s="40">
        <v>399577</v>
      </c>
    </row>
    <row r="17" spans="1:8" x14ac:dyDescent="0.25">
      <c r="A17" s="8"/>
      <c r="B17" s="8"/>
      <c r="C17" s="24" t="s">
        <v>65</v>
      </c>
      <c r="D17" s="104">
        <v>408283.33</v>
      </c>
      <c r="E17" s="104">
        <v>420000</v>
      </c>
      <c r="F17" s="40">
        <v>399577</v>
      </c>
      <c r="G17" s="40" t="s">
        <v>150</v>
      </c>
      <c r="H17" s="40"/>
    </row>
    <row r="18" spans="1:8" x14ac:dyDescent="0.25">
      <c r="A18" s="8"/>
      <c r="B18" s="8">
        <v>66</v>
      </c>
      <c r="C18" s="47" t="s">
        <v>124</v>
      </c>
      <c r="D18" s="104">
        <v>9531.1</v>
      </c>
      <c r="E18" s="104">
        <f>SUM(E19)</f>
        <v>0</v>
      </c>
      <c r="F18" s="104">
        <v>19000</v>
      </c>
      <c r="G18" s="104"/>
      <c r="H18" s="104"/>
    </row>
    <row r="19" spans="1:8" x14ac:dyDescent="0.25">
      <c r="A19" s="8"/>
      <c r="B19" s="8"/>
      <c r="C19" s="12"/>
      <c r="D19" s="104">
        <v>9531.1</v>
      </c>
      <c r="E19" s="104">
        <v>0</v>
      </c>
      <c r="F19" s="40">
        <v>19000</v>
      </c>
      <c r="G19" s="40">
        <v>0</v>
      </c>
      <c r="H19" s="40">
        <v>0</v>
      </c>
    </row>
    <row r="20" spans="1:8" x14ac:dyDescent="0.25">
      <c r="A20" s="8"/>
      <c r="B20" s="8">
        <v>67</v>
      </c>
      <c r="C20" s="11" t="s">
        <v>39</v>
      </c>
      <c r="D20" s="102">
        <v>3025090.57</v>
      </c>
      <c r="E20" s="102">
        <f>SUM(E21:E26)</f>
        <v>4113000</v>
      </c>
      <c r="F20" s="40">
        <f>SUM(F21:F26)</f>
        <v>4987267.4000000004</v>
      </c>
      <c r="G20" s="40">
        <f t="shared" ref="G20:H20" si="3">SUM(G21:G26)</f>
        <v>5307627.6900000004</v>
      </c>
      <c r="H20" s="40">
        <f t="shared" si="3"/>
        <v>4455560.9600000009</v>
      </c>
    </row>
    <row r="21" spans="1:8" x14ac:dyDescent="0.25">
      <c r="A21" s="8"/>
      <c r="B21" s="19"/>
      <c r="C21" s="11" t="s">
        <v>41</v>
      </c>
      <c r="D21" s="102">
        <v>3025090.57</v>
      </c>
      <c r="E21" s="102">
        <v>3885172</v>
      </c>
      <c r="F21" s="40">
        <v>4114057.05</v>
      </c>
      <c r="G21" s="40">
        <v>4495513.75</v>
      </c>
      <c r="H21" s="40">
        <v>3968291.31</v>
      </c>
    </row>
    <row r="22" spans="1:8" x14ac:dyDescent="0.25">
      <c r="A22" s="8"/>
      <c r="B22" s="19"/>
      <c r="C22" s="11" t="s">
        <v>99</v>
      </c>
      <c r="D22" s="102">
        <v>0</v>
      </c>
      <c r="E22" s="102">
        <v>86000</v>
      </c>
      <c r="F22" s="40">
        <v>290000</v>
      </c>
      <c r="G22" s="40">
        <v>60000</v>
      </c>
      <c r="H22" s="40">
        <v>70000</v>
      </c>
    </row>
    <row r="23" spans="1:8" x14ac:dyDescent="0.25">
      <c r="A23" s="8"/>
      <c r="B23" s="19"/>
      <c r="C23" s="11" t="s">
        <v>100</v>
      </c>
      <c r="D23" s="102">
        <v>0</v>
      </c>
      <c r="E23" s="102">
        <v>126828</v>
      </c>
      <c r="F23" s="40">
        <v>203692.95</v>
      </c>
      <c r="G23" s="40">
        <v>205000</v>
      </c>
      <c r="H23" s="40">
        <v>220000</v>
      </c>
    </row>
    <row r="24" spans="1:8" x14ac:dyDescent="0.25">
      <c r="A24" s="8"/>
      <c r="B24" s="19"/>
      <c r="C24" s="11" t="s">
        <v>101</v>
      </c>
      <c r="D24" s="102"/>
      <c r="E24" s="102">
        <v>15000</v>
      </c>
      <c r="F24" s="40">
        <v>297558.40000000002</v>
      </c>
      <c r="G24" s="40">
        <v>465000</v>
      </c>
      <c r="H24" s="40">
        <v>115000</v>
      </c>
    </row>
    <row r="25" spans="1:8" x14ac:dyDescent="0.25">
      <c r="A25" s="8"/>
      <c r="B25" s="19"/>
      <c r="C25" s="11" t="s">
        <v>44</v>
      </c>
      <c r="D25" s="102"/>
      <c r="E25" s="102"/>
      <c r="F25" s="40">
        <v>50000</v>
      </c>
      <c r="G25" s="40">
        <v>50000</v>
      </c>
      <c r="H25" s="40">
        <v>50000</v>
      </c>
    </row>
    <row r="26" spans="1:8" x14ac:dyDescent="0.25">
      <c r="A26" s="8"/>
      <c r="B26" s="8"/>
      <c r="C26" s="11" t="s">
        <v>42</v>
      </c>
      <c r="D26" s="102"/>
      <c r="E26" s="102"/>
      <c r="F26" s="40">
        <v>31959</v>
      </c>
      <c r="G26" s="40">
        <v>32113.94</v>
      </c>
      <c r="H26" s="40">
        <v>32269.65</v>
      </c>
    </row>
    <row r="27" spans="1:8" x14ac:dyDescent="0.25">
      <c r="A27" s="19">
        <v>7</v>
      </c>
      <c r="B27" s="8"/>
      <c r="C27" s="7" t="s">
        <v>147</v>
      </c>
      <c r="D27" s="102">
        <f>SUM(D28)</f>
        <v>0</v>
      </c>
      <c r="E27" s="102">
        <f t="shared" ref="E27:E28" si="4">SUM(E28)</f>
        <v>0</v>
      </c>
      <c r="F27" s="102">
        <f t="shared" ref="F27:F28" si="5">SUM(F28)</f>
        <v>0</v>
      </c>
      <c r="G27" s="102">
        <f t="shared" ref="G27:G28" si="6">SUM(G28)</f>
        <v>0</v>
      </c>
      <c r="H27" s="102">
        <f t="shared" ref="H27" si="7">SUM(H28)</f>
        <v>0</v>
      </c>
    </row>
    <row r="28" spans="1:8" x14ac:dyDescent="0.25">
      <c r="A28" s="8"/>
      <c r="B28" s="8">
        <v>72</v>
      </c>
      <c r="C28" s="11" t="s">
        <v>148</v>
      </c>
      <c r="D28" s="102">
        <f>SUM(D29)</f>
        <v>0</v>
      </c>
      <c r="E28" s="102">
        <f t="shared" si="4"/>
        <v>0</v>
      </c>
      <c r="F28" s="102">
        <f t="shared" si="5"/>
        <v>0</v>
      </c>
      <c r="G28" s="102">
        <f t="shared" si="6"/>
        <v>0</v>
      </c>
      <c r="H28" s="102">
        <v>0</v>
      </c>
    </row>
    <row r="29" spans="1:8" x14ac:dyDescent="0.25">
      <c r="A29" s="8"/>
      <c r="B29" s="8"/>
      <c r="C29" s="11" t="s">
        <v>148</v>
      </c>
      <c r="D29" s="102">
        <v>0</v>
      </c>
      <c r="E29" s="102">
        <v>0</v>
      </c>
      <c r="F29" s="40" t="s">
        <v>150</v>
      </c>
      <c r="G29" s="40"/>
      <c r="H29" s="40"/>
    </row>
    <row r="30" spans="1:8" x14ac:dyDescent="0.25">
      <c r="A30" s="19">
        <v>9</v>
      </c>
      <c r="B30" s="8"/>
      <c r="C30" s="7" t="s">
        <v>98</v>
      </c>
      <c r="D30" s="101">
        <f t="shared" ref="D30:F31" si="8">SUM(D31)</f>
        <v>0</v>
      </c>
      <c r="E30" s="101">
        <f t="shared" si="8"/>
        <v>0</v>
      </c>
      <c r="F30" s="48">
        <f t="shared" si="8"/>
        <v>0</v>
      </c>
      <c r="G30" s="48">
        <f t="shared" ref="G30:H30" si="9">SUM(G31)</f>
        <v>0</v>
      </c>
      <c r="H30" s="48">
        <f t="shared" si="9"/>
        <v>0</v>
      </c>
    </row>
    <row r="31" spans="1:8" x14ac:dyDescent="0.25">
      <c r="A31" s="8"/>
      <c r="B31" s="8">
        <v>92</v>
      </c>
      <c r="C31" s="11" t="s">
        <v>112</v>
      </c>
      <c r="D31" s="102">
        <f t="shared" si="8"/>
        <v>0</v>
      </c>
      <c r="E31" s="102">
        <f t="shared" si="8"/>
        <v>0</v>
      </c>
      <c r="F31" s="40">
        <f t="shared" si="8"/>
        <v>0</v>
      </c>
      <c r="G31" s="40">
        <f t="shared" ref="G31:H31" si="10">SUM(G32)</f>
        <v>0</v>
      </c>
      <c r="H31" s="40">
        <f t="shared" si="10"/>
        <v>0</v>
      </c>
    </row>
    <row r="32" spans="1:8" x14ac:dyDescent="0.25">
      <c r="A32" s="8"/>
      <c r="B32" s="8"/>
      <c r="C32" s="47" t="s">
        <v>119</v>
      </c>
      <c r="D32" s="102">
        <v>0</v>
      </c>
      <c r="E32" s="102">
        <v>0</v>
      </c>
      <c r="F32" s="40">
        <v>0</v>
      </c>
      <c r="G32" s="40"/>
      <c r="H32" s="40"/>
    </row>
    <row r="33" spans="1:8" ht="1.5" customHeight="1" x14ac:dyDescent="0.25"/>
    <row r="34" spans="1:8" ht="21.75" customHeight="1" x14ac:dyDescent="0.25">
      <c r="A34" s="15" t="s">
        <v>7</v>
      </c>
      <c r="B34" s="14" t="s">
        <v>8</v>
      </c>
      <c r="C34" s="14" t="s">
        <v>11</v>
      </c>
      <c r="D34" s="88" t="s">
        <v>120</v>
      </c>
      <c r="E34" s="88" t="s">
        <v>121</v>
      </c>
      <c r="F34" s="39" t="s">
        <v>110</v>
      </c>
      <c r="G34" s="39" t="s">
        <v>76</v>
      </c>
      <c r="H34" s="39" t="s">
        <v>111</v>
      </c>
    </row>
    <row r="35" spans="1:8" x14ac:dyDescent="0.25">
      <c r="A35" s="7"/>
      <c r="B35" s="7"/>
      <c r="C35" s="7" t="s">
        <v>16</v>
      </c>
      <c r="D35" s="101">
        <v>3437101.06</v>
      </c>
      <c r="E35" s="101">
        <f>SUM(E36+E59)</f>
        <v>4561004.51</v>
      </c>
      <c r="F35" s="48">
        <f>SUM(F36+F59)</f>
        <v>5481321.4000000004</v>
      </c>
      <c r="G35" s="48">
        <f>SUM(G36+G59)</f>
        <v>5747204.6899999995</v>
      </c>
      <c r="H35" s="48">
        <f>SUM(H36+H59)</f>
        <v>4895137.96</v>
      </c>
    </row>
    <row r="36" spans="1:8" x14ac:dyDescent="0.25">
      <c r="A36" s="7">
        <v>3</v>
      </c>
      <c r="B36" s="7"/>
      <c r="C36" s="7" t="s">
        <v>12</v>
      </c>
      <c r="D36" s="101">
        <f>SUM(D37+D43+D54+D57)</f>
        <v>3437101.06</v>
      </c>
      <c r="E36" s="101">
        <f>SUM(E37+E43+E54+E57)</f>
        <v>4351004.51</v>
      </c>
      <c r="F36" s="48">
        <f>SUM(F37+F43+F54)</f>
        <v>5111321.4000000004</v>
      </c>
      <c r="G36" s="48">
        <f>SUM(G37+G43+G54)</f>
        <v>4887204.6899999995</v>
      </c>
      <c r="H36" s="48">
        <f>SUM(H37+H43+H54)</f>
        <v>4735137.96</v>
      </c>
    </row>
    <row r="37" spans="1:8" x14ac:dyDescent="0.25">
      <c r="A37" s="7"/>
      <c r="B37" s="11">
        <v>31</v>
      </c>
      <c r="C37" s="11" t="s">
        <v>13</v>
      </c>
      <c r="D37" s="102">
        <v>2783960.12</v>
      </c>
      <c r="E37" s="102">
        <f>SUM(E38:E42)</f>
        <v>3812000</v>
      </c>
      <c r="F37" s="40">
        <f>SUM(F38:F42)</f>
        <v>4184709</v>
      </c>
      <c r="G37" s="40">
        <f t="shared" ref="G37:H37" si="11">SUM(G38:G42)</f>
        <v>4167627.69</v>
      </c>
      <c r="H37" s="40">
        <f t="shared" si="11"/>
        <v>4140560.96</v>
      </c>
    </row>
    <row r="38" spans="1:8" x14ac:dyDescent="0.25">
      <c r="A38" s="8"/>
      <c r="B38" s="8"/>
      <c r="C38" s="24" t="s">
        <v>94</v>
      </c>
      <c r="D38" s="104"/>
      <c r="E38" s="104">
        <v>3685172</v>
      </c>
      <c r="F38" s="40">
        <v>3949057.05</v>
      </c>
      <c r="G38" s="40">
        <v>3930513.75</v>
      </c>
      <c r="H38" s="40">
        <v>3888291.31</v>
      </c>
    </row>
    <row r="39" spans="1:8" x14ac:dyDescent="0.25">
      <c r="A39" s="8"/>
      <c r="B39" s="8"/>
      <c r="C39" s="24" t="s">
        <v>100</v>
      </c>
      <c r="D39" s="105"/>
      <c r="E39" s="104">
        <v>126828</v>
      </c>
      <c r="F39" s="40">
        <v>203692.95</v>
      </c>
      <c r="G39" s="40">
        <v>205000</v>
      </c>
      <c r="H39" s="40">
        <v>220000</v>
      </c>
    </row>
    <row r="40" spans="1:8" x14ac:dyDescent="0.25">
      <c r="A40" s="8"/>
      <c r="B40" s="8"/>
      <c r="C40" s="24" t="s">
        <v>66</v>
      </c>
      <c r="D40" s="104">
        <v>0</v>
      </c>
      <c r="E40" s="104"/>
      <c r="F40" s="40"/>
      <c r="G40" s="40"/>
      <c r="H40" s="40" t="s">
        <v>150</v>
      </c>
    </row>
    <row r="41" spans="1:8" x14ac:dyDescent="0.25">
      <c r="A41" s="8"/>
      <c r="B41" s="8"/>
      <c r="C41" s="24" t="s">
        <v>113</v>
      </c>
      <c r="D41" s="105"/>
      <c r="E41" s="104"/>
      <c r="F41" s="40"/>
      <c r="G41" s="40"/>
      <c r="H41" s="40"/>
    </row>
    <row r="42" spans="1:8" x14ac:dyDescent="0.25">
      <c r="A42" s="8"/>
      <c r="B42" s="8"/>
      <c r="C42" s="24" t="s">
        <v>40</v>
      </c>
      <c r="D42" s="104"/>
      <c r="E42" s="104"/>
      <c r="F42" s="40">
        <v>31959</v>
      </c>
      <c r="G42" s="40">
        <v>32113.94</v>
      </c>
      <c r="H42" s="40">
        <v>32269.65</v>
      </c>
    </row>
    <row r="43" spans="1:8" x14ac:dyDescent="0.25">
      <c r="A43" s="8"/>
      <c r="B43" s="8">
        <v>32</v>
      </c>
      <c r="C43" s="8" t="s">
        <v>24</v>
      </c>
      <c r="D43" s="103">
        <f>SUM(D44:D53)</f>
        <v>650049.77999999991</v>
      </c>
      <c r="E43" s="103">
        <f>SUM(E44:E52)</f>
        <v>535951.89</v>
      </c>
      <c r="F43" s="103">
        <f>SUM(F44:F53)</f>
        <v>926512.4</v>
      </c>
      <c r="G43" s="103">
        <f t="shared" ref="G43" si="12">SUM(G44:G52)</f>
        <v>719477</v>
      </c>
      <c r="H43" s="103">
        <f t="shared" ref="H43" si="13">SUM(H44:H52)</f>
        <v>594477</v>
      </c>
    </row>
    <row r="44" spans="1:8" x14ac:dyDescent="0.25">
      <c r="A44" s="8"/>
      <c r="B44" s="8"/>
      <c r="C44" s="9" t="s">
        <v>43</v>
      </c>
      <c r="D44" s="103">
        <v>65804.320000000007</v>
      </c>
      <c r="E44" s="103">
        <v>65000</v>
      </c>
      <c r="F44" s="40">
        <v>75000</v>
      </c>
      <c r="G44" s="40">
        <v>215000</v>
      </c>
      <c r="H44" s="40">
        <v>80000</v>
      </c>
    </row>
    <row r="45" spans="1:8" x14ac:dyDescent="0.25">
      <c r="A45" s="8"/>
      <c r="B45" s="8"/>
      <c r="C45" s="24" t="s">
        <v>45</v>
      </c>
      <c r="D45" s="104"/>
      <c r="E45" s="104">
        <v>0</v>
      </c>
      <c r="F45" s="40">
        <v>50000</v>
      </c>
      <c r="G45" s="40">
        <v>50000</v>
      </c>
      <c r="H45" s="40">
        <v>50000</v>
      </c>
    </row>
    <row r="46" spans="1:8" x14ac:dyDescent="0.25">
      <c r="A46" s="8"/>
      <c r="B46" s="8"/>
      <c r="C46" s="24" t="s">
        <v>28</v>
      </c>
      <c r="D46" s="104">
        <v>928.84</v>
      </c>
      <c r="E46" s="104">
        <v>928.84</v>
      </c>
      <c r="F46" s="40">
        <v>20000</v>
      </c>
      <c r="G46" s="40">
        <v>20000</v>
      </c>
      <c r="H46" s="40">
        <v>20000</v>
      </c>
    </row>
    <row r="47" spans="1:8" x14ac:dyDescent="0.25">
      <c r="A47" s="8"/>
      <c r="B47" s="8"/>
      <c r="C47" s="24" t="s">
        <v>72</v>
      </c>
      <c r="D47" s="104">
        <v>43805.16</v>
      </c>
      <c r="E47" s="104">
        <v>86000</v>
      </c>
      <c r="F47" s="40">
        <v>290000</v>
      </c>
      <c r="G47" s="40">
        <v>60000</v>
      </c>
      <c r="H47" s="40">
        <v>70000</v>
      </c>
    </row>
    <row r="48" spans="1:8" x14ac:dyDescent="0.25">
      <c r="A48" s="8"/>
      <c r="B48" s="19"/>
      <c r="C48" s="47" t="s">
        <v>66</v>
      </c>
      <c r="D48" s="102">
        <v>515650.6</v>
      </c>
      <c r="E48" s="102">
        <v>368096.31</v>
      </c>
      <c r="F48" s="40">
        <v>408954</v>
      </c>
      <c r="G48" s="40">
        <v>354477</v>
      </c>
      <c r="H48" s="40">
        <v>354477</v>
      </c>
    </row>
    <row r="49" spans="1:8" x14ac:dyDescent="0.25">
      <c r="A49" s="8"/>
      <c r="B49" s="19"/>
      <c r="C49" s="47" t="s">
        <v>158</v>
      </c>
      <c r="D49" s="102">
        <v>2413.34</v>
      </c>
      <c r="E49" s="102"/>
      <c r="F49" s="40"/>
      <c r="G49" s="40"/>
      <c r="H49" s="40"/>
    </row>
    <row r="50" spans="1:8" x14ac:dyDescent="0.25">
      <c r="A50" s="8"/>
      <c r="B50" s="19"/>
      <c r="C50" s="47" t="s">
        <v>123</v>
      </c>
      <c r="D50" s="102">
        <v>800</v>
      </c>
      <c r="E50" s="102"/>
      <c r="F50" s="40"/>
      <c r="G50" s="40"/>
      <c r="H50" s="40"/>
    </row>
    <row r="51" spans="1:8" x14ac:dyDescent="0.25">
      <c r="A51" s="8"/>
      <c r="B51" s="19"/>
      <c r="C51" s="24" t="s">
        <v>31</v>
      </c>
      <c r="D51" s="105">
        <v>17786.8</v>
      </c>
      <c r="E51" s="104">
        <v>15926.74</v>
      </c>
      <c r="F51" s="40">
        <v>20000</v>
      </c>
      <c r="G51" s="40">
        <v>20000</v>
      </c>
      <c r="H51" s="40">
        <v>20000</v>
      </c>
    </row>
    <row r="52" spans="1:8" x14ac:dyDescent="0.25">
      <c r="A52" s="8"/>
      <c r="B52" s="19"/>
      <c r="C52" s="24" t="s">
        <v>143</v>
      </c>
      <c r="D52" s="105">
        <v>2860.72</v>
      </c>
      <c r="E52" s="104"/>
      <c r="F52" s="40">
        <v>62558.400000000001</v>
      </c>
      <c r="G52" s="40"/>
      <c r="H52" s="40"/>
    </row>
    <row r="53" spans="1:8" x14ac:dyDescent="0.25">
      <c r="A53" s="8"/>
      <c r="B53" s="19"/>
      <c r="C53" s="24" t="s">
        <v>149</v>
      </c>
      <c r="D53" s="105" t="s">
        <v>150</v>
      </c>
      <c r="E53" s="104"/>
      <c r="F53" s="40"/>
      <c r="G53" s="40"/>
      <c r="H53" s="40"/>
    </row>
    <row r="54" spans="1:8" x14ac:dyDescent="0.25">
      <c r="A54" s="8"/>
      <c r="B54" s="8">
        <v>34</v>
      </c>
      <c r="C54" s="24" t="s">
        <v>46</v>
      </c>
      <c r="D54" s="104">
        <v>3091.16</v>
      </c>
      <c r="E54" s="104">
        <v>3052.62</v>
      </c>
      <c r="F54" s="40">
        <f>SUM(F55:F56)</f>
        <v>100</v>
      </c>
      <c r="G54" s="40">
        <v>100</v>
      </c>
      <c r="H54" s="40">
        <f t="shared" ref="H54" si="14">SUM(H55:H56)</f>
        <v>100</v>
      </c>
    </row>
    <row r="55" spans="1:8" x14ac:dyDescent="0.25">
      <c r="A55" s="8"/>
      <c r="B55" s="19"/>
      <c r="C55" s="24" t="s">
        <v>28</v>
      </c>
      <c r="D55" s="105"/>
      <c r="E55" s="104">
        <v>3052.62</v>
      </c>
      <c r="F55" s="40">
        <v>0</v>
      </c>
      <c r="G55" s="40">
        <v>0</v>
      </c>
      <c r="H55" s="40">
        <v>100</v>
      </c>
    </row>
    <row r="56" spans="1:8" x14ac:dyDescent="0.25">
      <c r="A56" s="8"/>
      <c r="B56" s="19"/>
      <c r="C56" s="24" t="s">
        <v>66</v>
      </c>
      <c r="D56" s="105">
        <v>3091.16</v>
      </c>
      <c r="E56" s="104"/>
      <c r="F56" s="40">
        <v>100</v>
      </c>
      <c r="G56" s="40">
        <v>100</v>
      </c>
      <c r="H56" s="40">
        <v>0</v>
      </c>
    </row>
    <row r="57" spans="1:8" x14ac:dyDescent="0.25">
      <c r="A57" s="8"/>
      <c r="B57" s="8">
        <v>38</v>
      </c>
      <c r="C57" s="24" t="s">
        <v>125</v>
      </c>
      <c r="D57" s="104">
        <v>0</v>
      </c>
      <c r="E57" s="104">
        <f t="shared" ref="E57:H57" si="15">SUM(E58)</f>
        <v>0</v>
      </c>
      <c r="F57" s="104">
        <f t="shared" si="15"/>
        <v>0</v>
      </c>
      <c r="G57" s="104">
        <f t="shared" si="15"/>
        <v>0</v>
      </c>
      <c r="H57" s="104">
        <f t="shared" si="15"/>
        <v>0</v>
      </c>
    </row>
    <row r="58" spans="1:8" x14ac:dyDescent="0.25">
      <c r="A58" s="8"/>
      <c r="B58" s="8"/>
      <c r="C58" s="24" t="s">
        <v>66</v>
      </c>
      <c r="D58" s="104">
        <v>0</v>
      </c>
      <c r="E58" s="104">
        <v>0</v>
      </c>
      <c r="F58" s="40"/>
      <c r="G58" s="40"/>
      <c r="H58" s="40"/>
    </row>
    <row r="59" spans="1:8" x14ac:dyDescent="0.25">
      <c r="A59" s="10">
        <v>4</v>
      </c>
      <c r="B59" s="10"/>
      <c r="C59" s="17" t="s">
        <v>14</v>
      </c>
      <c r="D59" s="101">
        <v>71652.91</v>
      </c>
      <c r="E59" s="101">
        <f t="shared" ref="E59:F59" si="16">SUM(E60)</f>
        <v>210000</v>
      </c>
      <c r="F59" s="101">
        <f t="shared" si="16"/>
        <v>370000</v>
      </c>
      <c r="G59" s="101">
        <f>SUM(G60:G65)</f>
        <v>860000</v>
      </c>
      <c r="H59" s="101">
        <f>SUM(H60:H65)</f>
        <v>160000</v>
      </c>
    </row>
    <row r="60" spans="1:8" x14ac:dyDescent="0.25">
      <c r="A60" s="11"/>
      <c r="B60" s="11">
        <v>42</v>
      </c>
      <c r="C60" s="18" t="s">
        <v>67</v>
      </c>
      <c r="D60" s="102">
        <v>0</v>
      </c>
      <c r="E60" s="102">
        <f>SUM(E61:E65)</f>
        <v>210000</v>
      </c>
      <c r="F60" s="102">
        <f>SUM(F61:F65)</f>
        <v>370000</v>
      </c>
      <c r="G60" s="102">
        <v>350000</v>
      </c>
      <c r="H60" s="102">
        <v>45000</v>
      </c>
    </row>
    <row r="61" spans="1:8" x14ac:dyDescent="0.25">
      <c r="A61" s="11"/>
      <c r="B61" s="11"/>
      <c r="C61" s="9" t="s">
        <v>43</v>
      </c>
      <c r="D61" s="103">
        <v>0</v>
      </c>
      <c r="E61" s="103">
        <v>135000</v>
      </c>
      <c r="F61" s="40">
        <v>90000</v>
      </c>
      <c r="G61" s="40">
        <v>45000</v>
      </c>
      <c r="H61" s="40" t="s">
        <v>150</v>
      </c>
    </row>
    <row r="62" spans="1:8" x14ac:dyDescent="0.25">
      <c r="A62" s="11"/>
      <c r="B62" s="11"/>
      <c r="C62" s="24" t="s">
        <v>66</v>
      </c>
      <c r="D62" s="104">
        <v>71652.91</v>
      </c>
      <c r="E62" s="104">
        <v>51903.69</v>
      </c>
      <c r="F62" s="40">
        <v>45000</v>
      </c>
      <c r="G62" s="40"/>
      <c r="H62" s="41"/>
    </row>
    <row r="63" spans="1:8" x14ac:dyDescent="0.25">
      <c r="A63" s="11"/>
      <c r="B63" s="11"/>
      <c r="C63" s="24" t="s">
        <v>28</v>
      </c>
      <c r="D63" s="104">
        <v>0</v>
      </c>
      <c r="E63" s="104">
        <v>8096.31</v>
      </c>
      <c r="F63" s="40"/>
      <c r="G63" s="40"/>
      <c r="H63" s="41"/>
    </row>
    <row r="64" spans="1:8" x14ac:dyDescent="0.25">
      <c r="A64" s="11"/>
      <c r="B64" s="11"/>
      <c r="C64" s="11" t="s">
        <v>100</v>
      </c>
      <c r="D64" s="104" t="s">
        <v>150</v>
      </c>
      <c r="E64" s="104"/>
      <c r="F64" s="40"/>
      <c r="G64" s="40"/>
      <c r="H64" s="41"/>
    </row>
    <row r="65" spans="1:8" x14ac:dyDescent="0.25">
      <c r="A65" s="11"/>
      <c r="B65" s="11"/>
      <c r="C65" s="11" t="s">
        <v>149</v>
      </c>
      <c r="D65" s="104" t="s">
        <v>150</v>
      </c>
      <c r="E65" s="104">
        <v>15000</v>
      </c>
      <c r="F65" s="40">
        <v>235000</v>
      </c>
      <c r="G65" s="40">
        <v>465000</v>
      </c>
      <c r="H65" s="41">
        <v>115000</v>
      </c>
    </row>
    <row r="66" spans="1:8" x14ac:dyDescent="0.25">
      <c r="A66" s="85">
        <v>9</v>
      </c>
      <c r="B66" s="81"/>
      <c r="C66" s="81" t="s">
        <v>98</v>
      </c>
      <c r="D66" s="106"/>
      <c r="E66" s="106"/>
      <c r="F66" s="83">
        <f>SUM(F67)</f>
        <v>-57477</v>
      </c>
      <c r="G66" s="83">
        <f t="shared" ref="G66:H66" si="17">SUM(G67)</f>
        <v>0</v>
      </c>
      <c r="H66" s="83">
        <f t="shared" si="17"/>
        <v>0</v>
      </c>
    </row>
    <row r="67" spans="1:8" x14ac:dyDescent="0.25">
      <c r="A67" s="79"/>
      <c r="B67" s="84">
        <v>92</v>
      </c>
      <c r="C67" s="82" t="s">
        <v>117</v>
      </c>
      <c r="D67" s="107"/>
      <c r="E67" s="107"/>
      <c r="F67" s="80">
        <f>SUM(F68)</f>
        <v>-57477</v>
      </c>
      <c r="G67" s="80">
        <f t="shared" ref="G67:H67" si="18">SUM(G68)</f>
        <v>0</v>
      </c>
      <c r="H67" s="80">
        <f t="shared" si="18"/>
        <v>0</v>
      </c>
    </row>
    <row r="68" spans="1:8" x14ac:dyDescent="0.25">
      <c r="A68" s="79"/>
      <c r="B68" s="79"/>
      <c r="C68" s="82" t="s">
        <v>118</v>
      </c>
      <c r="D68" s="107"/>
      <c r="E68" s="107"/>
      <c r="F68" s="80">
        <v>-57477</v>
      </c>
      <c r="G68" s="80"/>
      <c r="H68" s="80"/>
    </row>
  </sheetData>
  <mergeCells count="4">
    <mergeCell ref="A2:H2"/>
    <mergeCell ref="A4:H4"/>
    <mergeCell ref="A6:H6"/>
    <mergeCell ref="A1:I1"/>
  </mergeCells>
  <pageMargins left="1.6141732283464567" right="0" top="0.74803149606299213" bottom="0.74803149606299213" header="0.31496062992125984" footer="0.31496062992125984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9"/>
  <sheetViews>
    <sheetView workbookViewId="0">
      <selection activeCell="C41" sqref="C41"/>
    </sheetView>
  </sheetViews>
  <sheetFormatPr defaultRowHeight="15" x14ac:dyDescent="0.25"/>
  <cols>
    <col min="1" max="1" width="37.7109375" customWidth="1"/>
    <col min="2" max="2" width="19.140625" style="38" customWidth="1"/>
    <col min="3" max="3" width="19.85546875" style="38" customWidth="1"/>
    <col min="4" max="6" width="25.28515625" style="38" customWidth="1"/>
    <col min="7" max="8" width="25.28515625" customWidth="1"/>
  </cols>
  <sheetData>
    <row r="1" spans="1:10" ht="30" customHeight="1" x14ac:dyDescent="0.25">
      <c r="A1" s="128" t="s">
        <v>157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ht="18" x14ac:dyDescent="0.25">
      <c r="A2" s="4"/>
      <c r="B2" s="34"/>
      <c r="C2" s="34"/>
      <c r="D2" s="34"/>
      <c r="E2" s="34"/>
      <c r="F2" s="34"/>
      <c r="G2" s="5"/>
      <c r="H2" s="5"/>
    </row>
    <row r="3" spans="1:10" ht="15.75" customHeight="1" x14ac:dyDescent="0.25">
      <c r="A3" s="128" t="s">
        <v>127</v>
      </c>
      <c r="B3" s="128"/>
      <c r="C3" s="128"/>
      <c r="D3" s="128"/>
      <c r="E3" s="128"/>
      <c r="F3" s="128"/>
      <c r="G3" s="29"/>
      <c r="H3" s="29"/>
    </row>
    <row r="4" spans="1:10" ht="18" x14ac:dyDescent="0.25">
      <c r="A4" s="4"/>
      <c r="B4" s="34"/>
      <c r="C4" s="34"/>
      <c r="D4" s="34"/>
      <c r="E4" s="34"/>
      <c r="F4" s="34"/>
      <c r="G4" s="5"/>
      <c r="H4" s="5"/>
    </row>
    <row r="5" spans="1:10" ht="25.5" x14ac:dyDescent="0.25">
      <c r="A5" s="15" t="s">
        <v>15</v>
      </c>
      <c r="B5" s="88" t="s">
        <v>120</v>
      </c>
      <c r="C5" s="88" t="s">
        <v>121</v>
      </c>
      <c r="D5" s="39" t="s">
        <v>110</v>
      </c>
      <c r="E5" s="39" t="s">
        <v>76</v>
      </c>
      <c r="F5" s="39" t="s">
        <v>111</v>
      </c>
    </row>
    <row r="6" spans="1:10" ht="15.75" customHeight="1" x14ac:dyDescent="0.25">
      <c r="A6" s="112" t="s">
        <v>36</v>
      </c>
      <c r="B6" s="101">
        <f>SUM(B7+B12+B15+B18+B22+B24+B26)</f>
        <v>3366891.6700000004</v>
      </c>
      <c r="C6" s="101">
        <f>SUM(C7+C12+C15+C18+C22+C26)</f>
        <v>4561004.51</v>
      </c>
      <c r="D6" s="101">
        <f>SUM(D7+D12+D15+D18+D22+D24+D26)</f>
        <v>5426844.4000000004</v>
      </c>
      <c r="E6" s="101">
        <f>SUM(E7+E12+E15+E18+E22+E27)</f>
        <v>5747204.6700000009</v>
      </c>
      <c r="F6" s="101">
        <f>SUM(F7+F12+F15+F18+F22+F27)</f>
        <v>4895137.96</v>
      </c>
    </row>
    <row r="7" spans="1:10" ht="15.75" customHeight="1" x14ac:dyDescent="0.25">
      <c r="A7" s="7" t="s">
        <v>32</v>
      </c>
      <c r="B7" s="101">
        <f>SUM(B8:B11)</f>
        <v>2785262.27</v>
      </c>
      <c r="C7" s="101">
        <f t="shared" ref="C7" si="0">SUM(C8:C11)</f>
        <v>3971172</v>
      </c>
      <c r="D7" s="101">
        <f t="shared" ref="D7" si="1">SUM(D8:D11)</f>
        <v>4486016.05</v>
      </c>
      <c r="E7" s="101">
        <f t="shared" ref="E7" si="2">SUM(E8:E11)</f>
        <v>4637627.6700000009</v>
      </c>
      <c r="F7" s="101">
        <f t="shared" ref="F7" si="3">SUM(F8:F11)</f>
        <v>4120560.96</v>
      </c>
    </row>
    <row r="8" spans="1:10" ht="15.75" customHeight="1" x14ac:dyDescent="0.25">
      <c r="A8" s="47" t="s">
        <v>136</v>
      </c>
      <c r="B8" s="102">
        <v>2741457.11</v>
      </c>
      <c r="C8" s="102">
        <v>3885172</v>
      </c>
      <c r="D8" s="40">
        <v>4164057.05</v>
      </c>
      <c r="E8" s="40">
        <v>4495513.7300000004</v>
      </c>
      <c r="F8" s="40">
        <v>3968291.31</v>
      </c>
    </row>
    <row r="9" spans="1:10" ht="15.75" customHeight="1" x14ac:dyDescent="0.25">
      <c r="A9" s="47" t="s">
        <v>33</v>
      </c>
      <c r="B9" s="102"/>
      <c r="C9" s="102"/>
      <c r="D9" s="40"/>
      <c r="E9" s="40">
        <v>50000</v>
      </c>
      <c r="F9" s="40">
        <v>50000</v>
      </c>
    </row>
    <row r="10" spans="1:10" ht="15.75" customHeight="1" x14ac:dyDescent="0.25">
      <c r="A10" s="47" t="s">
        <v>161</v>
      </c>
      <c r="B10" s="102"/>
      <c r="C10" s="102"/>
      <c r="D10" s="40">
        <v>31959</v>
      </c>
      <c r="E10" s="40">
        <v>32113.94</v>
      </c>
      <c r="F10" s="40">
        <v>32269.65</v>
      </c>
    </row>
    <row r="11" spans="1:10" ht="15.75" customHeight="1" x14ac:dyDescent="0.25">
      <c r="A11" s="47" t="s">
        <v>137</v>
      </c>
      <c r="B11" s="102">
        <v>43805.16</v>
      </c>
      <c r="C11" s="102">
        <v>86000</v>
      </c>
      <c r="D11" s="40">
        <v>290000</v>
      </c>
      <c r="E11" s="40">
        <v>60000</v>
      </c>
      <c r="F11" s="40">
        <v>70000</v>
      </c>
    </row>
    <row r="12" spans="1:10" ht="15.75" customHeight="1" x14ac:dyDescent="0.25">
      <c r="A12" s="7" t="s">
        <v>34</v>
      </c>
      <c r="B12" s="101">
        <f>SUM(B13)</f>
        <v>13513.84</v>
      </c>
      <c r="C12" s="101">
        <f t="shared" ref="C12" si="4">SUM(C13)</f>
        <v>12077.77</v>
      </c>
      <c r="D12" s="101">
        <v>20000</v>
      </c>
      <c r="E12" s="101">
        <f t="shared" ref="E12" si="5">SUM(E13)</f>
        <v>20000</v>
      </c>
      <c r="F12" s="101">
        <f t="shared" ref="F12" si="6">SUM(F13)</f>
        <v>20000</v>
      </c>
    </row>
    <row r="13" spans="1:10" ht="15.75" customHeight="1" x14ac:dyDescent="0.25">
      <c r="A13" s="47" t="s">
        <v>138</v>
      </c>
      <c r="B13" s="102">
        <v>13513.84</v>
      </c>
      <c r="C13" s="102">
        <v>12077.77</v>
      </c>
      <c r="D13" s="40">
        <v>20000</v>
      </c>
      <c r="E13" s="40">
        <v>20000</v>
      </c>
      <c r="F13" s="40">
        <v>20000</v>
      </c>
    </row>
    <row r="14" spans="1:10" ht="15.75" customHeight="1" x14ac:dyDescent="0.25">
      <c r="A14" s="7"/>
      <c r="B14" s="101"/>
      <c r="C14" s="101"/>
      <c r="D14" s="48"/>
      <c r="E14" s="48"/>
      <c r="F14" s="48"/>
    </row>
    <row r="15" spans="1:10" ht="15.75" customHeight="1" x14ac:dyDescent="0.25">
      <c r="A15" s="7" t="s">
        <v>134</v>
      </c>
      <c r="B15" s="101">
        <f>SUM(B16:B17)</f>
        <v>435934.97</v>
      </c>
      <c r="C15" s="101">
        <f t="shared" ref="C15:F15" si="7">SUM(C16:C17)</f>
        <v>420000</v>
      </c>
      <c r="D15" s="101">
        <f t="shared" si="7"/>
        <v>399577</v>
      </c>
      <c r="E15" s="101">
        <f t="shared" si="7"/>
        <v>399577</v>
      </c>
      <c r="F15" s="101">
        <f t="shared" si="7"/>
        <v>399577</v>
      </c>
    </row>
    <row r="16" spans="1:10" ht="15.75" customHeight="1" x14ac:dyDescent="0.25">
      <c r="A16" s="47" t="s">
        <v>139</v>
      </c>
      <c r="B16" s="102">
        <v>435934.97</v>
      </c>
      <c r="C16" s="102">
        <v>420000</v>
      </c>
      <c r="D16" s="40">
        <v>399577</v>
      </c>
      <c r="E16" s="40">
        <v>399577</v>
      </c>
      <c r="F16" s="40">
        <v>399577</v>
      </c>
    </row>
    <row r="17" spans="1:6" ht="15.75" customHeight="1" x14ac:dyDescent="0.25">
      <c r="A17" s="47" t="s">
        <v>152</v>
      </c>
      <c r="B17" s="102"/>
      <c r="C17" s="102"/>
      <c r="D17" s="40">
        <v>0</v>
      </c>
      <c r="E17" s="40">
        <v>0</v>
      </c>
      <c r="F17" s="40">
        <v>0</v>
      </c>
    </row>
    <row r="18" spans="1:6" ht="15.75" customHeight="1" x14ac:dyDescent="0.25">
      <c r="A18" s="7" t="s">
        <v>50</v>
      </c>
      <c r="B18" s="101">
        <f>SUM(B19:B21)</f>
        <v>118166.14</v>
      </c>
      <c r="C18" s="101">
        <f>SUM(C19:C20)</f>
        <v>142754.74</v>
      </c>
      <c r="D18" s="101">
        <f t="shared" ref="D18:F18" si="8">SUM(D19:D20)</f>
        <v>223692.95</v>
      </c>
      <c r="E18" s="101">
        <f t="shared" si="8"/>
        <v>225000</v>
      </c>
      <c r="F18" s="101">
        <f t="shared" si="8"/>
        <v>240000</v>
      </c>
    </row>
    <row r="19" spans="1:6" ht="15.75" customHeight="1" x14ac:dyDescent="0.25">
      <c r="A19" s="47" t="s">
        <v>151</v>
      </c>
      <c r="B19" s="101">
        <v>97966</v>
      </c>
      <c r="C19" s="101">
        <v>126828</v>
      </c>
      <c r="D19" s="40">
        <v>203692.95</v>
      </c>
      <c r="E19" s="40">
        <v>205000</v>
      </c>
      <c r="F19" s="40">
        <v>220000</v>
      </c>
    </row>
    <row r="20" spans="1:6" ht="15.75" customHeight="1" x14ac:dyDescent="0.25">
      <c r="A20" s="47" t="s">
        <v>51</v>
      </c>
      <c r="B20" s="102">
        <v>17786.8</v>
      </c>
      <c r="C20" s="102">
        <v>15926.74</v>
      </c>
      <c r="D20" s="40">
        <v>20000</v>
      </c>
      <c r="E20" s="40">
        <v>20000</v>
      </c>
      <c r="F20" s="40">
        <v>20000</v>
      </c>
    </row>
    <row r="21" spans="1:6" ht="15.75" customHeight="1" x14ac:dyDescent="0.25">
      <c r="A21" s="47" t="s">
        <v>159</v>
      </c>
      <c r="B21" s="102">
        <v>2413.34</v>
      </c>
      <c r="C21" s="102"/>
      <c r="D21" s="40"/>
      <c r="E21" s="40"/>
      <c r="F21" s="40"/>
    </row>
    <row r="22" spans="1:6" ht="15.75" customHeight="1" x14ac:dyDescent="0.25">
      <c r="A22" s="7" t="s">
        <v>135</v>
      </c>
      <c r="B22" s="101">
        <f>SUM(B23)</f>
        <v>800</v>
      </c>
      <c r="C22" s="101">
        <f t="shared" ref="C22:F22" si="9">SUM(C23)</f>
        <v>0</v>
      </c>
      <c r="D22" s="101">
        <f t="shared" si="9"/>
        <v>0</v>
      </c>
      <c r="E22" s="101">
        <f t="shared" si="9"/>
        <v>0</v>
      </c>
      <c r="F22" s="101">
        <f t="shared" si="9"/>
        <v>0</v>
      </c>
    </row>
    <row r="23" spans="1:6" ht="15.75" customHeight="1" x14ac:dyDescent="0.25">
      <c r="A23" s="47" t="s">
        <v>140</v>
      </c>
      <c r="B23" s="102">
        <v>800</v>
      </c>
      <c r="C23" s="101">
        <v>0</v>
      </c>
      <c r="D23" s="48">
        <v>0</v>
      </c>
      <c r="E23" s="48"/>
      <c r="F23" s="48"/>
    </row>
    <row r="24" spans="1:6" ht="15.75" customHeight="1" x14ac:dyDescent="0.25">
      <c r="A24" s="7" t="s">
        <v>153</v>
      </c>
      <c r="B24" s="125">
        <f>SUM(B25)</f>
        <v>0</v>
      </c>
      <c r="C24" s="125">
        <f t="shared" ref="C24:E24" si="10">SUM(C25)</f>
        <v>0</v>
      </c>
      <c r="D24" s="125">
        <f t="shared" si="10"/>
        <v>0</v>
      </c>
      <c r="E24" s="125">
        <f t="shared" si="10"/>
        <v>0</v>
      </c>
      <c r="F24" s="48"/>
    </row>
    <row r="25" spans="1:6" ht="15.75" customHeight="1" x14ac:dyDescent="0.25">
      <c r="A25" s="47" t="s">
        <v>154</v>
      </c>
      <c r="B25" s="123">
        <v>0</v>
      </c>
      <c r="C25" s="124">
        <v>0</v>
      </c>
      <c r="D25" s="40" t="s">
        <v>150</v>
      </c>
      <c r="E25" s="40"/>
      <c r="F25" s="40"/>
    </row>
    <row r="26" spans="1:6" ht="15.75" customHeight="1" x14ac:dyDescent="0.25">
      <c r="A26" s="7" t="s">
        <v>114</v>
      </c>
      <c r="B26" s="101">
        <f>SUM(B27)</f>
        <v>13214.45</v>
      </c>
      <c r="C26" s="101">
        <f t="shared" ref="C26:F26" si="11">SUM(C27)</f>
        <v>15000</v>
      </c>
      <c r="D26" s="101">
        <f t="shared" ref="D26" si="12">SUM(D27)</f>
        <v>297558.40000000002</v>
      </c>
      <c r="E26" s="101">
        <f t="shared" ref="E26" si="13">SUM(E27)</f>
        <v>465000</v>
      </c>
      <c r="F26" s="101">
        <f t="shared" si="11"/>
        <v>115000</v>
      </c>
    </row>
    <row r="27" spans="1:6" ht="15.75" customHeight="1" x14ac:dyDescent="0.25">
      <c r="A27" s="47" t="s">
        <v>141</v>
      </c>
      <c r="B27" s="101">
        <v>13214.45</v>
      </c>
      <c r="C27" s="102">
        <v>15000</v>
      </c>
      <c r="D27" s="48">
        <v>297558.40000000002</v>
      </c>
      <c r="E27" s="48">
        <v>465000</v>
      </c>
      <c r="F27" s="48">
        <v>115000</v>
      </c>
    </row>
    <row r="28" spans="1:6" ht="15.75" customHeight="1" x14ac:dyDescent="0.25">
      <c r="A28" s="112" t="s">
        <v>16</v>
      </c>
      <c r="B28" s="101">
        <f>SUM(B29+B35+B37+B39+B43+B45+B49)</f>
        <v>3508753.3000000007</v>
      </c>
      <c r="C28" s="101">
        <f t="shared" ref="C28" si="14">SUM(C29+C35+C37+C39+C43+C45)</f>
        <v>4561004.51</v>
      </c>
      <c r="D28" s="101">
        <f>SUM(D29+D35+D37+D39+D43+D45)</f>
        <v>5481321.4000000004</v>
      </c>
      <c r="E28" s="101">
        <f>SUM(E29+E35+E37+E39+E43+E45+E49)</f>
        <v>5747204.6700000009</v>
      </c>
      <c r="F28" s="101">
        <f>SUM(F29+F35+F37+F39+F43+F45+F47)</f>
        <v>4895137.96</v>
      </c>
    </row>
    <row r="29" spans="1:6" ht="15.75" customHeight="1" x14ac:dyDescent="0.25">
      <c r="A29" s="7" t="s">
        <v>32</v>
      </c>
      <c r="B29" s="101">
        <f>SUM(B30:B34)</f>
        <v>3078522.9000000004</v>
      </c>
      <c r="C29" s="101">
        <f>SUM(C30:C34)</f>
        <v>3986172</v>
      </c>
      <c r="D29" s="48">
        <f>SUM(D30:D34)</f>
        <v>4783574.45</v>
      </c>
      <c r="E29" s="48">
        <f>SUM(E30:E34)</f>
        <v>5102627.6700000009</v>
      </c>
      <c r="F29" s="48">
        <f>SUM(F30:F34)</f>
        <v>4235560.96</v>
      </c>
    </row>
    <row r="30" spans="1:6" x14ac:dyDescent="0.25">
      <c r="A30" s="25" t="s">
        <v>33</v>
      </c>
      <c r="B30" s="120">
        <v>2984362.58</v>
      </c>
      <c r="C30" s="120">
        <v>3885172</v>
      </c>
      <c r="D30" s="40">
        <v>4114057.05</v>
      </c>
      <c r="E30" s="40">
        <v>4495513.7300000004</v>
      </c>
      <c r="F30" s="40">
        <v>3968291.31</v>
      </c>
    </row>
    <row r="31" spans="1:6" x14ac:dyDescent="0.25">
      <c r="A31" s="26" t="s">
        <v>33</v>
      </c>
      <c r="B31" s="100">
        <v>50355.16</v>
      </c>
      <c r="C31" s="100"/>
      <c r="D31" s="40">
        <v>50000</v>
      </c>
      <c r="E31" s="40">
        <v>50000</v>
      </c>
      <c r="F31" s="40">
        <v>50000</v>
      </c>
    </row>
    <row r="32" spans="1:6" x14ac:dyDescent="0.25">
      <c r="A32" s="26" t="s">
        <v>162</v>
      </c>
      <c r="B32" s="100"/>
      <c r="C32" s="100"/>
      <c r="D32" s="40">
        <v>31959</v>
      </c>
      <c r="E32" s="40">
        <v>32113.94</v>
      </c>
      <c r="F32" s="40">
        <v>32269.65</v>
      </c>
    </row>
    <row r="33" spans="1:6" x14ac:dyDescent="0.25">
      <c r="A33" s="26" t="s">
        <v>73</v>
      </c>
      <c r="B33" s="100">
        <v>43805.16</v>
      </c>
      <c r="C33" s="100">
        <v>86000</v>
      </c>
      <c r="D33" s="40">
        <v>290000</v>
      </c>
      <c r="E33" s="40">
        <v>60000</v>
      </c>
      <c r="F33" s="40">
        <v>70000</v>
      </c>
    </row>
    <row r="34" spans="1:6" x14ac:dyDescent="0.25">
      <c r="A34" s="26" t="s">
        <v>102</v>
      </c>
      <c r="B34" s="108"/>
      <c r="C34" s="100">
        <v>15000</v>
      </c>
      <c r="D34" s="40">
        <v>297558.40000000002</v>
      </c>
      <c r="E34" s="40">
        <v>465000</v>
      </c>
      <c r="F34" s="40">
        <v>115000</v>
      </c>
    </row>
    <row r="35" spans="1:6" x14ac:dyDescent="0.25">
      <c r="A35" s="7" t="s">
        <v>34</v>
      </c>
      <c r="B35" s="101">
        <f>SUM(B36)</f>
        <v>8823.33</v>
      </c>
      <c r="C35" s="101">
        <f t="shared" ref="C35:F35" si="15">SUM(C36)</f>
        <v>12077.77</v>
      </c>
      <c r="D35" s="101">
        <f t="shared" si="15"/>
        <v>20000</v>
      </c>
      <c r="E35" s="101">
        <f t="shared" si="15"/>
        <v>20000</v>
      </c>
      <c r="F35" s="101">
        <f t="shared" si="15"/>
        <v>20000</v>
      </c>
    </row>
    <row r="36" spans="1:6" x14ac:dyDescent="0.25">
      <c r="A36" s="26" t="s">
        <v>35</v>
      </c>
      <c r="B36" s="100">
        <v>8823.33</v>
      </c>
      <c r="C36" s="100">
        <v>12077.77</v>
      </c>
      <c r="D36" s="40">
        <v>20000</v>
      </c>
      <c r="E36" s="40">
        <v>20000</v>
      </c>
      <c r="F36" s="40">
        <v>20000</v>
      </c>
    </row>
    <row r="37" spans="1:6" x14ac:dyDescent="0.25">
      <c r="A37" s="17" t="s">
        <v>134</v>
      </c>
      <c r="B37" s="99">
        <f>SUM(B38)</f>
        <v>387192.48</v>
      </c>
      <c r="C37" s="99">
        <f t="shared" ref="C37:F37" si="16">SUM(C38)</f>
        <v>420000</v>
      </c>
      <c r="D37" s="99">
        <f t="shared" si="16"/>
        <v>454054</v>
      </c>
      <c r="E37" s="99">
        <f t="shared" si="16"/>
        <v>399577</v>
      </c>
      <c r="F37" s="99">
        <f t="shared" si="16"/>
        <v>399577</v>
      </c>
    </row>
    <row r="38" spans="1:6" x14ac:dyDescent="0.25">
      <c r="A38" s="26" t="s">
        <v>68</v>
      </c>
      <c r="B38" s="100">
        <v>387192.48</v>
      </c>
      <c r="C38" s="100">
        <v>420000</v>
      </c>
      <c r="D38" s="40">
        <v>454054</v>
      </c>
      <c r="E38" s="40">
        <v>399577</v>
      </c>
      <c r="F38" s="40">
        <v>399577</v>
      </c>
    </row>
    <row r="39" spans="1:6" x14ac:dyDescent="0.25">
      <c r="A39" s="17" t="s">
        <v>50</v>
      </c>
      <c r="B39" s="99">
        <f>SUM(B40:B42)</f>
        <v>20200.14</v>
      </c>
      <c r="C39" s="99">
        <f>SUM(C40:C41)</f>
        <v>142754.74</v>
      </c>
      <c r="D39" s="48">
        <f>SUM(D40:D41)</f>
        <v>223692.95</v>
      </c>
      <c r="E39" s="48">
        <f t="shared" ref="E39:F39" si="17">SUM(E40:E41)</f>
        <v>225000</v>
      </c>
      <c r="F39" s="48">
        <f t="shared" si="17"/>
        <v>240000</v>
      </c>
    </row>
    <row r="40" spans="1:6" x14ac:dyDescent="0.25">
      <c r="A40" s="18" t="s">
        <v>144</v>
      </c>
      <c r="B40" s="100"/>
      <c r="C40" s="102">
        <v>126828</v>
      </c>
      <c r="D40" s="40">
        <v>203692.95</v>
      </c>
      <c r="E40" s="40">
        <v>205000</v>
      </c>
      <c r="F40" s="40">
        <v>220000</v>
      </c>
    </row>
    <row r="41" spans="1:6" x14ac:dyDescent="0.25">
      <c r="A41" s="11" t="s">
        <v>51</v>
      </c>
      <c r="B41" s="100">
        <v>17786.8</v>
      </c>
      <c r="C41" s="102">
        <v>15926.74</v>
      </c>
      <c r="D41" s="40">
        <v>20000</v>
      </c>
      <c r="E41" s="40">
        <v>20000</v>
      </c>
      <c r="F41" s="40">
        <v>20000</v>
      </c>
    </row>
    <row r="42" spans="1:6" x14ac:dyDescent="0.25">
      <c r="A42" s="11" t="s">
        <v>160</v>
      </c>
      <c r="B42" s="100">
        <v>2413.34</v>
      </c>
      <c r="C42" s="102"/>
      <c r="D42" s="40"/>
      <c r="E42" s="40"/>
      <c r="F42" s="40"/>
    </row>
    <row r="43" spans="1:6" x14ac:dyDescent="0.25">
      <c r="A43" s="7" t="s">
        <v>135</v>
      </c>
      <c r="B43" s="99">
        <f>SUM(B44)</f>
        <v>800</v>
      </c>
      <c r="C43" s="102"/>
      <c r="D43" s="40"/>
      <c r="E43" s="40"/>
      <c r="F43" s="41"/>
    </row>
    <row r="44" spans="1:6" x14ac:dyDescent="0.25">
      <c r="A44" s="47" t="s">
        <v>140</v>
      </c>
      <c r="B44" s="100">
        <v>800</v>
      </c>
      <c r="C44" s="102"/>
      <c r="D44" s="40"/>
      <c r="E44" s="40"/>
      <c r="F44" s="41"/>
    </row>
    <row r="45" spans="1:6" ht="15.75" customHeight="1" x14ac:dyDescent="0.25">
      <c r="A45" s="7" t="s">
        <v>153</v>
      </c>
      <c r="B45" s="125">
        <f>SUM(B46)</f>
        <v>0</v>
      </c>
      <c r="C45" s="125">
        <f t="shared" ref="C45" si="18">SUM(C46)</f>
        <v>0</v>
      </c>
      <c r="D45" s="125">
        <f t="shared" ref="D45" si="19">SUM(D46)</f>
        <v>0</v>
      </c>
      <c r="E45" s="125">
        <f t="shared" ref="E45" si="20">SUM(E46)</f>
        <v>0</v>
      </c>
      <c r="F45" s="48">
        <v>0</v>
      </c>
    </row>
    <row r="46" spans="1:6" ht="15.75" customHeight="1" x14ac:dyDescent="0.25">
      <c r="A46" s="47" t="s">
        <v>154</v>
      </c>
      <c r="B46" s="123">
        <v>0</v>
      </c>
      <c r="C46" s="124">
        <v>0</v>
      </c>
      <c r="D46" s="40">
        <v>0</v>
      </c>
      <c r="E46" s="40"/>
      <c r="F46" s="40"/>
    </row>
    <row r="47" spans="1:6" x14ac:dyDescent="0.25">
      <c r="A47" s="81" t="s">
        <v>114</v>
      </c>
      <c r="B47" s="83">
        <f>SUM(B48:B49)</f>
        <v>13214.45</v>
      </c>
      <c r="C47" s="83">
        <f>SUM(C48:C49)</f>
        <v>0</v>
      </c>
      <c r="D47" s="80">
        <v>0</v>
      </c>
      <c r="E47" s="80">
        <f t="shared" ref="E47" si="21">SUM(E48+E49)</f>
        <v>0</v>
      </c>
      <c r="F47" s="80">
        <v>0</v>
      </c>
    </row>
    <row r="48" spans="1:6" x14ac:dyDescent="0.25">
      <c r="A48" s="82" t="s">
        <v>115</v>
      </c>
      <c r="B48" s="80"/>
      <c r="C48" s="107"/>
      <c r="D48" s="80"/>
      <c r="E48" s="80"/>
      <c r="F48" s="80"/>
    </row>
    <row r="49" spans="1:6" x14ac:dyDescent="0.25">
      <c r="A49" s="79" t="s">
        <v>116</v>
      </c>
      <c r="B49" s="80">
        <v>13214.45</v>
      </c>
      <c r="C49" s="109"/>
      <c r="D49" s="80">
        <v>-54477</v>
      </c>
      <c r="E49" s="80">
        <v>0</v>
      </c>
      <c r="F49" s="80">
        <v>0</v>
      </c>
    </row>
  </sheetData>
  <mergeCells count="2">
    <mergeCell ref="A3:F3"/>
    <mergeCell ref="A1:J1"/>
  </mergeCells>
  <pageMargins left="0.7" right="0.7" top="0.75" bottom="0.75" header="0.3" footer="0.3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3"/>
  <sheetViews>
    <sheetView workbookViewId="0">
      <selection activeCell="D23" sqref="D23"/>
    </sheetView>
  </sheetViews>
  <sheetFormatPr defaultRowHeight="15" x14ac:dyDescent="0.25"/>
  <cols>
    <col min="1" max="1" width="37.7109375" customWidth="1"/>
    <col min="2" max="2" width="17.7109375" customWidth="1"/>
    <col min="3" max="3" width="20.42578125" customWidth="1"/>
    <col min="4" max="6" width="25.28515625" style="38" customWidth="1"/>
    <col min="7" max="8" width="25.28515625" customWidth="1"/>
  </cols>
  <sheetData>
    <row r="1" spans="1:10" ht="31.5" customHeight="1" x14ac:dyDescent="0.25">
      <c r="A1" s="128" t="s">
        <v>157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ht="18" x14ac:dyDescent="0.25">
      <c r="A2" s="4"/>
      <c r="B2" s="4"/>
      <c r="C2" s="4"/>
      <c r="D2" s="34"/>
      <c r="E2" s="34"/>
      <c r="F2" s="34"/>
      <c r="G2" s="5"/>
      <c r="H2" s="5"/>
    </row>
    <row r="3" spans="1:10" ht="15.75" customHeight="1" x14ac:dyDescent="0.25">
      <c r="A3" s="128" t="s">
        <v>128</v>
      </c>
      <c r="B3" s="128"/>
      <c r="C3" s="128"/>
      <c r="D3" s="128"/>
      <c r="E3" s="128"/>
      <c r="F3" s="128"/>
      <c r="G3" s="29"/>
      <c r="H3" s="29"/>
    </row>
    <row r="4" spans="1:10" ht="18" x14ac:dyDescent="0.25">
      <c r="A4" s="4"/>
      <c r="B4" s="4"/>
      <c r="C4" s="4"/>
      <c r="D4" s="34"/>
      <c r="E4" s="34"/>
      <c r="F4" s="34"/>
      <c r="G4" s="5"/>
      <c r="H4" s="5"/>
    </row>
    <row r="5" spans="1:10" ht="25.5" x14ac:dyDescent="0.25">
      <c r="A5" s="15" t="s">
        <v>15</v>
      </c>
      <c r="B5" s="86" t="s">
        <v>120</v>
      </c>
      <c r="C5" s="86" t="s">
        <v>121</v>
      </c>
      <c r="D5" s="39" t="s">
        <v>110</v>
      </c>
      <c r="E5" s="39" t="s">
        <v>76</v>
      </c>
      <c r="F5" s="39" t="s">
        <v>111</v>
      </c>
    </row>
    <row r="6" spans="1:10" ht="15.75" customHeight="1" x14ac:dyDescent="0.25">
      <c r="A6" s="7" t="s">
        <v>16</v>
      </c>
      <c r="B6" s="101">
        <f>SUM(B7)</f>
        <v>3508753.97</v>
      </c>
      <c r="C6" s="101">
        <f>SUM(C7)</f>
        <v>4561004.51</v>
      </c>
      <c r="D6" s="101">
        <f t="shared" ref="D6:F7" si="0">SUM(D7)</f>
        <v>5481321.4000000004</v>
      </c>
      <c r="E6" s="101">
        <f t="shared" si="0"/>
        <v>5747204.6900000004</v>
      </c>
      <c r="F6" s="101">
        <f t="shared" si="0"/>
        <v>4895137.96</v>
      </c>
    </row>
    <row r="7" spans="1:10" ht="15.75" customHeight="1" x14ac:dyDescent="0.25">
      <c r="A7" s="7" t="s">
        <v>47</v>
      </c>
      <c r="B7" s="101">
        <f>SUM(B8)</f>
        <v>3508753.97</v>
      </c>
      <c r="C7" s="101">
        <f>SUM(C8)</f>
        <v>4561004.51</v>
      </c>
      <c r="D7" s="48">
        <f>SUM(D8)</f>
        <v>5481321.4000000004</v>
      </c>
      <c r="E7" s="48">
        <f t="shared" si="0"/>
        <v>5747204.6900000004</v>
      </c>
      <c r="F7" s="48">
        <f t="shared" si="0"/>
        <v>4895137.96</v>
      </c>
    </row>
    <row r="8" spans="1:10" x14ac:dyDescent="0.25">
      <c r="A8" s="47" t="s">
        <v>48</v>
      </c>
      <c r="B8" s="102">
        <v>3508753.97</v>
      </c>
      <c r="C8" s="102">
        <v>4561004.51</v>
      </c>
      <c r="D8" s="101">
        <v>5481321.4000000004</v>
      </c>
      <c r="E8" s="40">
        <v>5747204.6900000004</v>
      </c>
      <c r="F8" s="40">
        <v>4895137.96</v>
      </c>
    </row>
    <row r="9" spans="1:10" x14ac:dyDescent="0.25">
      <c r="A9" s="24" t="s">
        <v>103</v>
      </c>
      <c r="B9" s="104">
        <v>6860487.25</v>
      </c>
      <c r="C9" s="104">
        <v>4401004.51</v>
      </c>
      <c r="D9" s="40">
        <v>5321321.4000000004</v>
      </c>
      <c r="E9" s="40">
        <v>5587204.6900000004</v>
      </c>
      <c r="F9" s="40">
        <v>4735137.96</v>
      </c>
    </row>
    <row r="10" spans="1:10" x14ac:dyDescent="0.25">
      <c r="A10" s="12" t="s">
        <v>49</v>
      </c>
      <c r="B10" s="104">
        <v>157018.17000000001</v>
      </c>
      <c r="C10" s="104">
        <v>160000</v>
      </c>
      <c r="D10" s="40">
        <v>160000</v>
      </c>
      <c r="E10" s="40">
        <v>160000</v>
      </c>
      <c r="F10" s="40">
        <v>160000</v>
      </c>
    </row>
    <row r="11" spans="1:10" x14ac:dyDescent="0.25">
      <c r="A11" s="7"/>
      <c r="B11" s="101"/>
      <c r="C11" s="101"/>
      <c r="D11" s="40"/>
      <c r="E11" s="40"/>
      <c r="F11" s="41"/>
    </row>
    <row r="12" spans="1:10" x14ac:dyDescent="0.25">
      <c r="A12" s="26"/>
      <c r="B12" s="108"/>
      <c r="C12" s="108"/>
      <c r="D12" s="40"/>
      <c r="E12" s="40"/>
      <c r="F12" s="41"/>
    </row>
    <row r="13" spans="1:10" x14ac:dyDescent="0.25">
      <c r="A13" s="11"/>
      <c r="B13" s="102"/>
      <c r="C13" s="102"/>
      <c r="D13" s="40"/>
      <c r="E13" s="40"/>
      <c r="F13" s="41"/>
    </row>
  </sheetData>
  <mergeCells count="2">
    <mergeCell ref="A3:F3"/>
    <mergeCell ref="A1:J1"/>
  </mergeCells>
  <pageMargins left="0.7" right="0.7" top="0.75" bottom="0.75" header="0.3" footer="0.3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9"/>
  <sheetViews>
    <sheetView workbookViewId="0">
      <selection activeCell="L9" sqref="L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5.28515625" customWidth="1"/>
    <col min="4" max="4" width="20.28515625" customWidth="1"/>
    <col min="5" max="5" width="20.5703125" customWidth="1"/>
    <col min="6" max="8" width="25.28515625" style="46" customWidth="1"/>
    <col min="9" max="10" width="25.28515625" customWidth="1"/>
  </cols>
  <sheetData>
    <row r="1" spans="1:10" ht="33" customHeight="1" x14ac:dyDescent="0.25">
      <c r="A1" s="128" t="s">
        <v>157</v>
      </c>
      <c r="B1" s="128"/>
      <c r="C1" s="128"/>
      <c r="D1" s="128"/>
      <c r="E1" s="128"/>
      <c r="F1" s="128"/>
      <c r="G1" s="128"/>
      <c r="H1" s="128"/>
      <c r="I1" s="128"/>
      <c r="J1" s="4"/>
    </row>
    <row r="2" spans="1:10" ht="15.75" customHeight="1" x14ac:dyDescent="0.25">
      <c r="A2" s="128" t="s">
        <v>21</v>
      </c>
      <c r="B2" s="128"/>
      <c r="C2" s="128"/>
      <c r="D2" s="128"/>
      <c r="E2" s="128"/>
      <c r="F2" s="128"/>
      <c r="G2" s="128"/>
      <c r="H2" s="128"/>
      <c r="I2" s="28"/>
      <c r="J2" s="28"/>
    </row>
    <row r="3" spans="1:10" ht="18" x14ac:dyDescent="0.25">
      <c r="A3" s="4"/>
      <c r="B3" s="4"/>
      <c r="C3" s="4"/>
      <c r="D3" s="4"/>
      <c r="E3" s="4"/>
      <c r="F3" s="42"/>
      <c r="G3" s="42"/>
      <c r="H3" s="42"/>
      <c r="I3" s="5"/>
      <c r="J3" s="5"/>
    </row>
    <row r="4" spans="1:10" ht="18" customHeight="1" x14ac:dyDescent="0.25">
      <c r="A4" s="128" t="s">
        <v>17</v>
      </c>
      <c r="B4" s="128"/>
      <c r="C4" s="128"/>
      <c r="D4" s="128"/>
      <c r="E4" s="128"/>
      <c r="F4" s="128"/>
      <c r="G4" s="128"/>
      <c r="H4" s="128"/>
      <c r="I4" s="27"/>
      <c r="J4" s="27"/>
    </row>
    <row r="5" spans="1:10" ht="18" customHeight="1" x14ac:dyDescent="0.25">
      <c r="A5" s="54"/>
      <c r="B5" s="54"/>
      <c r="C5" s="54"/>
      <c r="D5" s="54"/>
      <c r="E5" s="54"/>
      <c r="F5" s="54"/>
      <c r="G5" s="54"/>
      <c r="H5" s="54"/>
      <c r="I5" s="27"/>
      <c r="J5" s="27"/>
    </row>
    <row r="6" spans="1:10" s="111" customFormat="1" ht="18" customHeight="1" x14ac:dyDescent="0.25">
      <c r="A6" s="145" t="s">
        <v>129</v>
      </c>
      <c r="B6" s="145"/>
      <c r="C6" s="145"/>
      <c r="D6" s="145"/>
      <c r="E6" s="145"/>
      <c r="F6" s="145"/>
      <c r="G6" s="145"/>
      <c r="H6" s="145"/>
      <c r="I6" s="110"/>
      <c r="J6" s="110"/>
    </row>
    <row r="7" spans="1:10" ht="18" x14ac:dyDescent="0.25">
      <c r="A7" s="4"/>
      <c r="B7" s="4"/>
      <c r="C7" s="4"/>
      <c r="D7" s="4"/>
      <c r="E7" s="4"/>
      <c r="F7" s="42"/>
      <c r="G7" s="42"/>
      <c r="H7" s="42"/>
      <c r="I7" s="5"/>
      <c r="J7" s="5"/>
    </row>
    <row r="8" spans="1:10" ht="25.5" x14ac:dyDescent="0.25">
      <c r="A8" s="15" t="s">
        <v>7</v>
      </c>
      <c r="B8" s="14" t="s">
        <v>8</v>
      </c>
      <c r="C8" s="14" t="s">
        <v>23</v>
      </c>
      <c r="D8" s="86" t="s">
        <v>120</v>
      </c>
      <c r="E8" s="86" t="s">
        <v>121</v>
      </c>
      <c r="F8" s="43" t="s">
        <v>110</v>
      </c>
      <c r="G8" s="43" t="s">
        <v>76</v>
      </c>
      <c r="H8" s="43" t="s">
        <v>111</v>
      </c>
    </row>
    <row r="9" spans="1:10" ht="25.5" x14ac:dyDescent="0.25">
      <c r="A9" s="7">
        <v>8</v>
      </c>
      <c r="B9" s="7"/>
      <c r="C9" s="7" t="s">
        <v>18</v>
      </c>
      <c r="D9" s="7"/>
      <c r="E9" s="7"/>
      <c r="F9" s="44"/>
      <c r="G9" s="44"/>
      <c r="H9" s="44"/>
    </row>
    <row r="10" spans="1:10" x14ac:dyDescent="0.25">
      <c r="A10" s="7"/>
      <c r="B10" s="11">
        <v>84</v>
      </c>
      <c r="C10" s="11" t="s">
        <v>25</v>
      </c>
      <c r="D10" s="11"/>
      <c r="E10" s="11"/>
      <c r="F10" s="44"/>
      <c r="G10" s="44"/>
      <c r="H10" s="44"/>
    </row>
    <row r="11" spans="1:10" ht="25.5" x14ac:dyDescent="0.25">
      <c r="A11" s="8"/>
      <c r="B11" s="8"/>
      <c r="C11" s="13" t="s">
        <v>26</v>
      </c>
      <c r="D11" s="13"/>
      <c r="E11" s="13"/>
      <c r="F11" s="44"/>
      <c r="G11" s="44"/>
      <c r="H11" s="44"/>
    </row>
    <row r="12" spans="1:10" x14ac:dyDescent="0.25">
      <c r="A12" s="8" t="s">
        <v>30</v>
      </c>
      <c r="B12" s="8"/>
      <c r="C12" s="13"/>
      <c r="D12" s="13"/>
      <c r="E12" s="13"/>
      <c r="F12" s="44"/>
      <c r="G12" s="44"/>
      <c r="H12" s="44"/>
    </row>
    <row r="13" spans="1:10" ht="25.5" x14ac:dyDescent="0.25">
      <c r="A13" s="10">
        <v>5</v>
      </c>
      <c r="B13" s="10"/>
      <c r="C13" s="17" t="s">
        <v>19</v>
      </c>
      <c r="D13" s="17"/>
      <c r="E13" s="17"/>
      <c r="F13" s="44"/>
      <c r="G13" s="44"/>
      <c r="H13" s="44"/>
    </row>
    <row r="14" spans="1:10" ht="25.5" x14ac:dyDescent="0.25">
      <c r="A14" s="11"/>
      <c r="B14" s="11">
        <v>54</v>
      </c>
      <c r="C14" s="18" t="s">
        <v>27</v>
      </c>
      <c r="D14" s="18"/>
      <c r="E14" s="18"/>
      <c r="F14" s="44"/>
      <c r="G14" s="44"/>
      <c r="H14" s="45"/>
    </row>
    <row r="15" spans="1:10" x14ac:dyDescent="0.25">
      <c r="A15" s="11"/>
      <c r="B15" s="11"/>
      <c r="C15" s="9" t="s">
        <v>10</v>
      </c>
      <c r="D15" s="9"/>
      <c r="E15" s="9"/>
      <c r="F15" s="44"/>
      <c r="G15" s="44"/>
      <c r="H15" s="45"/>
    </row>
    <row r="16" spans="1:10" x14ac:dyDescent="0.25">
      <c r="A16" s="11"/>
      <c r="B16" s="11"/>
      <c r="C16" s="9" t="s">
        <v>28</v>
      </c>
      <c r="D16" s="9"/>
      <c r="E16" s="9"/>
      <c r="F16" s="44"/>
      <c r="G16" s="44"/>
      <c r="H16" s="45"/>
    </row>
    <row r="17" spans="1:8" x14ac:dyDescent="0.25">
      <c r="A17" s="12" t="s">
        <v>30</v>
      </c>
      <c r="B17" s="10"/>
      <c r="C17" s="17"/>
      <c r="D17" s="17"/>
      <c r="E17" s="17"/>
      <c r="F17" s="44"/>
      <c r="G17" s="44"/>
      <c r="H17" s="44"/>
    </row>
    <row r="19" spans="1:8" ht="15.75" x14ac:dyDescent="0.25">
      <c r="A19" s="146" t="s">
        <v>130</v>
      </c>
      <c r="B19" s="146"/>
      <c r="C19" s="146"/>
      <c r="D19" s="146"/>
      <c r="E19" s="146"/>
      <c r="F19" s="146"/>
      <c r="G19" s="146"/>
      <c r="H19" s="146"/>
    </row>
    <row r="21" spans="1:8" ht="25.5" x14ac:dyDescent="0.25">
      <c r="A21" s="15" t="s">
        <v>7</v>
      </c>
      <c r="B21" s="14" t="s">
        <v>8</v>
      </c>
      <c r="C21" s="14" t="s">
        <v>23</v>
      </c>
      <c r="D21" s="86" t="s">
        <v>120</v>
      </c>
      <c r="E21" s="86" t="s">
        <v>121</v>
      </c>
      <c r="F21" s="43" t="s">
        <v>110</v>
      </c>
      <c r="G21" s="43" t="s">
        <v>76</v>
      </c>
      <c r="H21" s="43" t="s">
        <v>111</v>
      </c>
    </row>
    <row r="22" spans="1:8" x14ac:dyDescent="0.25">
      <c r="A22" s="7"/>
      <c r="B22" s="7"/>
      <c r="C22" s="7" t="s">
        <v>131</v>
      </c>
      <c r="D22" s="7"/>
      <c r="E22" s="7"/>
      <c r="F22" s="44"/>
      <c r="G22" s="44"/>
      <c r="H22" s="44"/>
    </row>
    <row r="23" spans="1:8" x14ac:dyDescent="0.25">
      <c r="A23" s="7">
        <v>1</v>
      </c>
      <c r="B23" s="11"/>
      <c r="C23" s="7" t="s">
        <v>10</v>
      </c>
      <c r="D23" s="11"/>
      <c r="E23" s="11"/>
      <c r="F23" s="44"/>
      <c r="G23" s="44"/>
      <c r="H23" s="44"/>
    </row>
    <row r="24" spans="1:8" x14ac:dyDescent="0.25">
      <c r="A24" s="8"/>
      <c r="B24" s="8">
        <v>11</v>
      </c>
      <c r="C24" s="47" t="s">
        <v>10</v>
      </c>
      <c r="D24" s="13"/>
      <c r="E24" s="13"/>
      <c r="F24" s="44"/>
      <c r="G24" s="44"/>
      <c r="H24" s="44"/>
    </row>
    <row r="25" spans="1:8" x14ac:dyDescent="0.25">
      <c r="A25" s="8"/>
      <c r="B25" s="8">
        <v>12</v>
      </c>
      <c r="C25" s="47" t="s">
        <v>132</v>
      </c>
      <c r="D25" s="13"/>
      <c r="E25" s="13"/>
      <c r="F25" s="44"/>
      <c r="G25" s="44"/>
      <c r="H25" s="44"/>
    </row>
    <row r="26" spans="1:8" x14ac:dyDescent="0.25">
      <c r="A26" s="10"/>
      <c r="B26" s="10" t="s">
        <v>30</v>
      </c>
      <c r="C26" s="17" t="s">
        <v>30</v>
      </c>
      <c r="D26" s="17"/>
      <c r="E26" s="17"/>
      <c r="F26" s="44"/>
      <c r="G26" s="44"/>
      <c r="H26" s="44"/>
    </row>
    <row r="27" spans="1:8" x14ac:dyDescent="0.25">
      <c r="A27" s="7">
        <v>3</v>
      </c>
      <c r="B27" s="11"/>
      <c r="C27" s="17" t="s">
        <v>28</v>
      </c>
      <c r="D27" s="18"/>
      <c r="E27" s="18"/>
      <c r="F27" s="44"/>
      <c r="G27" s="44"/>
      <c r="H27" s="45"/>
    </row>
    <row r="28" spans="1:8" x14ac:dyDescent="0.25">
      <c r="A28" s="11"/>
      <c r="B28" s="11">
        <v>31</v>
      </c>
      <c r="C28" s="24" t="s">
        <v>28</v>
      </c>
      <c r="D28" s="9"/>
      <c r="E28" s="9"/>
      <c r="F28" s="44"/>
      <c r="G28" s="44"/>
      <c r="H28" s="45"/>
    </row>
    <row r="29" spans="1:8" x14ac:dyDescent="0.25">
      <c r="A29" s="11"/>
      <c r="B29" s="11" t="s">
        <v>30</v>
      </c>
      <c r="C29" s="24" t="s">
        <v>30</v>
      </c>
      <c r="D29" s="9"/>
      <c r="E29" s="9"/>
      <c r="F29" s="44"/>
      <c r="G29" s="44"/>
      <c r="H29" s="45"/>
    </row>
    <row r="30" spans="1:8" x14ac:dyDescent="0.25">
      <c r="A30" s="12"/>
      <c r="B30" s="10"/>
      <c r="C30" s="17"/>
      <c r="D30" s="17"/>
      <c r="E30" s="17"/>
      <c r="F30" s="44"/>
      <c r="G30" s="44"/>
      <c r="H30" s="44"/>
    </row>
    <row r="31" spans="1:8" x14ac:dyDescent="0.25">
      <c r="A31" s="7"/>
      <c r="B31" s="7"/>
      <c r="C31" s="7" t="s">
        <v>133</v>
      </c>
      <c r="D31" s="7"/>
      <c r="E31" s="7"/>
      <c r="F31" s="44"/>
      <c r="G31" s="44"/>
      <c r="H31" s="44"/>
    </row>
    <row r="32" spans="1:8" x14ac:dyDescent="0.25">
      <c r="A32" s="7">
        <v>1</v>
      </c>
      <c r="B32" s="11"/>
      <c r="C32" s="7" t="s">
        <v>10</v>
      </c>
      <c r="D32" s="11"/>
      <c r="E32" s="11"/>
      <c r="F32" s="44"/>
      <c r="G32" s="44"/>
      <c r="H32" s="44"/>
    </row>
    <row r="33" spans="1:8" x14ac:dyDescent="0.25">
      <c r="A33" s="8"/>
      <c r="B33" s="8">
        <v>11</v>
      </c>
      <c r="C33" s="47" t="s">
        <v>10</v>
      </c>
      <c r="D33" s="13"/>
      <c r="E33" s="13"/>
      <c r="F33" s="44"/>
      <c r="G33" s="44"/>
      <c r="H33" s="44"/>
    </row>
    <row r="34" spans="1:8" x14ac:dyDescent="0.25">
      <c r="A34" s="8"/>
      <c r="B34" s="8">
        <v>12</v>
      </c>
      <c r="C34" s="47" t="s">
        <v>132</v>
      </c>
      <c r="D34" s="13"/>
      <c r="E34" s="13"/>
      <c r="F34" s="44"/>
      <c r="G34" s="44"/>
      <c r="H34" s="44"/>
    </row>
    <row r="35" spans="1:8" x14ac:dyDescent="0.25">
      <c r="A35" s="10"/>
      <c r="B35" s="10" t="s">
        <v>30</v>
      </c>
      <c r="C35" s="17" t="s">
        <v>30</v>
      </c>
      <c r="D35" s="17"/>
      <c r="E35" s="17"/>
      <c r="F35" s="44"/>
      <c r="G35" s="44"/>
      <c r="H35" s="44"/>
    </row>
    <row r="36" spans="1:8" x14ac:dyDescent="0.25">
      <c r="A36" s="7">
        <v>3</v>
      </c>
      <c r="B36" s="11"/>
      <c r="C36" s="17" t="s">
        <v>28</v>
      </c>
      <c r="D36" s="18"/>
      <c r="E36" s="18"/>
      <c r="F36" s="44"/>
      <c r="G36" s="44"/>
      <c r="H36" s="45"/>
    </row>
    <row r="37" spans="1:8" x14ac:dyDescent="0.25">
      <c r="A37" s="11"/>
      <c r="B37" s="11">
        <v>31</v>
      </c>
      <c r="C37" s="24" t="s">
        <v>28</v>
      </c>
      <c r="D37" s="9"/>
      <c r="E37" s="9"/>
      <c r="F37" s="44"/>
      <c r="G37" s="44"/>
      <c r="H37" s="45"/>
    </row>
    <row r="38" spans="1:8" x14ac:dyDescent="0.25">
      <c r="A38" s="11"/>
      <c r="B38" s="11" t="s">
        <v>30</v>
      </c>
      <c r="C38" s="24" t="s">
        <v>30</v>
      </c>
      <c r="D38" s="9"/>
      <c r="E38" s="9"/>
      <c r="F38" s="44"/>
      <c r="G38" s="44"/>
      <c r="H38" s="45"/>
    </row>
    <row r="39" spans="1:8" x14ac:dyDescent="0.25">
      <c r="A39" s="12"/>
      <c r="B39" s="10"/>
      <c r="C39" s="17"/>
      <c r="D39" s="17"/>
      <c r="E39" s="17"/>
      <c r="F39" s="44"/>
      <c r="G39" s="44"/>
      <c r="H39" s="44"/>
    </row>
  </sheetData>
  <mergeCells count="5">
    <mergeCell ref="A2:H2"/>
    <mergeCell ref="A4:H4"/>
    <mergeCell ref="A1:I1"/>
    <mergeCell ref="A6:H6"/>
    <mergeCell ref="A19:H19"/>
  </mergeCells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64"/>
  <sheetViews>
    <sheetView tabSelected="1" topLeftCell="C1" workbookViewId="0">
      <selection activeCell="E58" sqref="E5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5.7109375" customWidth="1"/>
    <col min="4" max="4" width="46.140625" customWidth="1"/>
    <col min="5" max="5" width="20.85546875" customWidth="1"/>
    <col min="6" max="6" width="23" customWidth="1"/>
    <col min="7" max="7" width="21.85546875" style="38" customWidth="1"/>
    <col min="8" max="8" width="20.42578125" style="38" customWidth="1"/>
    <col min="9" max="9" width="21.28515625" style="38" customWidth="1"/>
    <col min="10" max="11" width="24.28515625" customWidth="1"/>
  </cols>
  <sheetData>
    <row r="1" spans="1:11" ht="34.5" customHeight="1" x14ac:dyDescent="0.25">
      <c r="A1" s="128" t="s">
        <v>157</v>
      </c>
      <c r="B1" s="128"/>
      <c r="C1" s="128"/>
      <c r="D1" s="128"/>
      <c r="E1" s="128"/>
      <c r="F1" s="128"/>
      <c r="G1" s="128"/>
      <c r="H1" s="128"/>
      <c r="I1" s="128"/>
      <c r="J1" s="128"/>
      <c r="K1" s="5"/>
    </row>
    <row r="2" spans="1:11" ht="18" x14ac:dyDescent="0.25">
      <c r="A2" s="4"/>
      <c r="B2" s="4"/>
      <c r="C2" s="4"/>
      <c r="D2" s="4"/>
      <c r="E2" s="4"/>
      <c r="F2" s="4"/>
      <c r="G2" s="34"/>
      <c r="H2" s="34"/>
      <c r="I2" s="34"/>
      <c r="J2" s="5"/>
      <c r="K2" s="5"/>
    </row>
    <row r="3" spans="1:11" ht="18" customHeight="1" x14ac:dyDescent="0.25">
      <c r="A3" s="128" t="s">
        <v>20</v>
      </c>
      <c r="B3" s="128"/>
      <c r="C3" s="128"/>
      <c r="D3" s="128"/>
      <c r="E3" s="128"/>
      <c r="F3" s="128"/>
      <c r="G3" s="128"/>
      <c r="H3" s="128"/>
      <c r="I3" s="128"/>
      <c r="J3" s="27"/>
      <c r="K3" s="27"/>
    </row>
    <row r="4" spans="1:11" ht="18" x14ac:dyDescent="0.25">
      <c r="A4" s="4"/>
      <c r="B4" s="4"/>
      <c r="C4" s="4"/>
      <c r="D4" s="4"/>
      <c r="E4" s="4"/>
      <c r="F4" s="4"/>
      <c r="G4" s="34"/>
      <c r="H4" s="34"/>
      <c r="I4" s="34"/>
      <c r="J4" s="5"/>
      <c r="K4" s="5"/>
    </row>
    <row r="5" spans="1:11" ht="25.5" x14ac:dyDescent="0.25">
      <c r="A5" s="153" t="s">
        <v>22</v>
      </c>
      <c r="B5" s="154"/>
      <c r="C5" s="155"/>
      <c r="D5" s="14" t="s">
        <v>23</v>
      </c>
      <c r="E5" s="86" t="s">
        <v>120</v>
      </c>
      <c r="F5" s="86" t="s">
        <v>121</v>
      </c>
      <c r="G5" s="39" t="s">
        <v>110</v>
      </c>
      <c r="H5" s="39" t="s">
        <v>76</v>
      </c>
      <c r="I5" s="39" t="s">
        <v>111</v>
      </c>
    </row>
    <row r="6" spans="1:11" x14ac:dyDescent="0.25">
      <c r="A6" s="159" t="s">
        <v>52</v>
      </c>
      <c r="B6" s="160"/>
      <c r="C6" s="161"/>
      <c r="D6" s="31" t="s">
        <v>53</v>
      </c>
      <c r="E6" s="113">
        <f t="shared" ref="E6:I7" si="0">SUM(E7)</f>
        <v>3508352.0000000005</v>
      </c>
      <c r="F6" s="113">
        <f t="shared" si="0"/>
        <v>4561004.51</v>
      </c>
      <c r="G6" s="113">
        <f t="shared" si="0"/>
        <v>5481321.4000000004</v>
      </c>
      <c r="H6" s="113">
        <f t="shared" si="0"/>
        <v>5747204.6900000004</v>
      </c>
      <c r="I6" s="113">
        <f t="shared" si="0"/>
        <v>4895137.9600000009</v>
      </c>
    </row>
    <row r="7" spans="1:11" x14ac:dyDescent="0.25">
      <c r="A7" s="168" t="s">
        <v>54</v>
      </c>
      <c r="B7" s="169"/>
      <c r="C7" s="170"/>
      <c r="D7" s="31" t="s">
        <v>53</v>
      </c>
      <c r="E7" s="113">
        <f t="shared" si="0"/>
        <v>3508352.0000000005</v>
      </c>
      <c r="F7" s="113">
        <f t="shared" si="0"/>
        <v>4561004.51</v>
      </c>
      <c r="G7" s="113">
        <f t="shared" si="0"/>
        <v>5481321.4000000004</v>
      </c>
      <c r="H7" s="113">
        <f t="shared" si="0"/>
        <v>5747204.6900000004</v>
      </c>
      <c r="I7" s="113">
        <f t="shared" si="0"/>
        <v>4895137.9600000009</v>
      </c>
    </row>
    <row r="8" spans="1:11" x14ac:dyDescent="0.25">
      <c r="A8" s="156" t="s">
        <v>171</v>
      </c>
      <c r="B8" s="157"/>
      <c r="C8" s="158"/>
      <c r="D8" s="31" t="s">
        <v>166</v>
      </c>
      <c r="E8" s="113">
        <f>SUM(E9+E60)</f>
        <v>3508352.0000000005</v>
      </c>
      <c r="F8" s="113">
        <f>SUM(F9+F60)</f>
        <v>4561004.51</v>
      </c>
      <c r="G8" s="113">
        <f>SUM(G9+G60)</f>
        <v>5481321.4000000004</v>
      </c>
      <c r="H8" s="113">
        <f>SUM(H9+H60)</f>
        <v>5747204.6900000004</v>
      </c>
      <c r="I8" s="48">
        <f>SUM(I9+I60)</f>
        <v>4895137.9600000009</v>
      </c>
    </row>
    <row r="9" spans="1:11" ht="25.5" x14ac:dyDescent="0.25">
      <c r="A9" s="165" t="s">
        <v>55</v>
      </c>
      <c r="B9" s="166"/>
      <c r="C9" s="167"/>
      <c r="D9" s="31" t="s">
        <v>97</v>
      </c>
      <c r="E9" s="113">
        <f>SUM(E10+E23+E41+E44+E49)</f>
        <v>3508352.0000000005</v>
      </c>
      <c r="F9" s="113">
        <f t="shared" ref="F9:I9" si="1">SUM(F10+F23+F41+F44+F49)</f>
        <v>4561004.51</v>
      </c>
      <c r="G9" s="113">
        <f t="shared" si="1"/>
        <v>5449362.4000000004</v>
      </c>
      <c r="H9" s="113">
        <f t="shared" si="1"/>
        <v>5715090.75</v>
      </c>
      <c r="I9" s="113">
        <f t="shared" si="1"/>
        <v>4862868.3100000005</v>
      </c>
    </row>
    <row r="10" spans="1:11" x14ac:dyDescent="0.25">
      <c r="A10" s="147" t="s">
        <v>62</v>
      </c>
      <c r="B10" s="148"/>
      <c r="C10" s="149"/>
      <c r="D10" s="31" t="s">
        <v>13</v>
      </c>
      <c r="E10" s="113">
        <f>SUM(E11+E13+E15+E17+E19+E21)</f>
        <v>2783527.79</v>
      </c>
      <c r="F10" s="113">
        <f t="shared" ref="F10:H10" si="2">SUM(F11+F13+F15+F17+F19+F21)</f>
        <v>3812000</v>
      </c>
      <c r="G10" s="113">
        <f t="shared" si="2"/>
        <v>4152750</v>
      </c>
      <c r="H10" s="113">
        <f t="shared" si="2"/>
        <v>4135513.75</v>
      </c>
      <c r="I10" s="113">
        <f t="shared" ref="I10" si="3">SUM(I11+I13+I15+I17+I19)</f>
        <v>4108291.31</v>
      </c>
    </row>
    <row r="11" spans="1:11" x14ac:dyDescent="0.25">
      <c r="A11" s="150" t="s">
        <v>56</v>
      </c>
      <c r="B11" s="151"/>
      <c r="C11" s="152"/>
      <c r="D11" s="23" t="s">
        <v>96</v>
      </c>
      <c r="E11" s="114">
        <v>2783527.79</v>
      </c>
      <c r="F11" s="114">
        <v>3685172</v>
      </c>
      <c r="G11" s="40">
        <f>SUM(G12)</f>
        <v>3949057.05</v>
      </c>
      <c r="H11" s="40">
        <v>3930513.75</v>
      </c>
      <c r="I11" s="40">
        <f t="shared" ref="I11" si="4">SUM(I12)</f>
        <v>3888291.31</v>
      </c>
    </row>
    <row r="12" spans="1:11" x14ac:dyDescent="0.25">
      <c r="A12" s="162">
        <v>31</v>
      </c>
      <c r="B12" s="163"/>
      <c r="C12" s="164"/>
      <c r="D12" s="23" t="s">
        <v>13</v>
      </c>
      <c r="E12" s="114">
        <v>2783960.12</v>
      </c>
      <c r="F12" s="114">
        <v>3685172</v>
      </c>
      <c r="G12" s="40">
        <v>3949057.05</v>
      </c>
      <c r="H12" s="40">
        <v>3930513.75</v>
      </c>
      <c r="I12" s="40">
        <v>3888291.31</v>
      </c>
    </row>
    <row r="13" spans="1:11" x14ac:dyDescent="0.25">
      <c r="A13" s="150" t="s">
        <v>69</v>
      </c>
      <c r="B13" s="151"/>
      <c r="C13" s="152"/>
      <c r="D13" s="23" t="s">
        <v>66</v>
      </c>
      <c r="E13" s="114">
        <f>SUM(E14)</f>
        <v>0</v>
      </c>
      <c r="F13" s="114">
        <f t="shared" ref="F13" si="5">SUM(F14)</f>
        <v>0</v>
      </c>
      <c r="G13" s="114">
        <v>0</v>
      </c>
      <c r="H13" s="114">
        <v>0</v>
      </c>
      <c r="I13" s="114">
        <v>0</v>
      </c>
    </row>
    <row r="14" spans="1:11" x14ac:dyDescent="0.25">
      <c r="A14" s="58"/>
      <c r="B14" s="51"/>
      <c r="C14" s="49">
        <v>31</v>
      </c>
      <c r="D14" s="23" t="s">
        <v>13</v>
      </c>
      <c r="E14" s="114"/>
      <c r="F14" s="114">
        <v>0</v>
      </c>
      <c r="G14" s="40">
        <v>0</v>
      </c>
      <c r="H14" s="40">
        <v>0</v>
      </c>
      <c r="I14" s="40">
        <v>0</v>
      </c>
    </row>
    <row r="15" spans="1:11" x14ac:dyDescent="0.25">
      <c r="A15" s="150" t="s">
        <v>106</v>
      </c>
      <c r="B15" s="151"/>
      <c r="C15" s="152"/>
      <c r="D15" s="23" t="s">
        <v>145</v>
      </c>
      <c r="E15" s="114">
        <f>SUM(E16)</f>
        <v>0</v>
      </c>
      <c r="F15" s="114">
        <v>126828</v>
      </c>
      <c r="G15" s="114">
        <v>203692.95</v>
      </c>
      <c r="H15" s="114">
        <f t="shared" ref="H15:I15" si="6">SUM(H16)</f>
        <v>205000</v>
      </c>
      <c r="I15" s="114">
        <f t="shared" si="6"/>
        <v>220000</v>
      </c>
    </row>
    <row r="16" spans="1:11" x14ac:dyDescent="0.25">
      <c r="A16" s="58"/>
      <c r="B16" s="51"/>
      <c r="C16" s="49">
        <v>31</v>
      </c>
      <c r="D16" s="23" t="s">
        <v>13</v>
      </c>
      <c r="E16" s="114"/>
      <c r="F16" s="114">
        <v>126828</v>
      </c>
      <c r="G16" s="121">
        <v>203692.95</v>
      </c>
      <c r="H16" s="121">
        <v>205000</v>
      </c>
      <c r="I16" s="121">
        <v>220000</v>
      </c>
    </row>
    <row r="17" spans="1:9" x14ac:dyDescent="0.25">
      <c r="A17" s="150" t="s">
        <v>70</v>
      </c>
      <c r="B17" s="151"/>
      <c r="C17" s="152"/>
      <c r="D17" s="23" t="s">
        <v>71</v>
      </c>
      <c r="E17" s="114">
        <v>0</v>
      </c>
      <c r="F17" s="114">
        <f t="shared" ref="F17:H17" si="7">SUM(F18)</f>
        <v>0</v>
      </c>
      <c r="G17" s="114">
        <f t="shared" si="7"/>
        <v>0</v>
      </c>
      <c r="H17" s="114">
        <f t="shared" si="7"/>
        <v>0</v>
      </c>
      <c r="I17" s="40">
        <f t="shared" ref="I17" si="8">SUM(I18)</f>
        <v>0</v>
      </c>
    </row>
    <row r="18" spans="1:9" x14ac:dyDescent="0.25">
      <c r="A18" s="58"/>
      <c r="B18" s="51"/>
      <c r="C18" s="49">
        <v>31</v>
      </c>
      <c r="D18" s="23" t="s">
        <v>13</v>
      </c>
      <c r="E18" s="114">
        <v>0</v>
      </c>
      <c r="F18" s="114"/>
      <c r="G18" s="40"/>
      <c r="H18" s="40"/>
      <c r="I18" s="41"/>
    </row>
    <row r="19" spans="1:9" x14ac:dyDescent="0.25">
      <c r="A19" s="58" t="s">
        <v>105</v>
      </c>
      <c r="B19" s="57" t="s">
        <v>104</v>
      </c>
      <c r="C19" s="49"/>
      <c r="D19" s="23" t="s">
        <v>113</v>
      </c>
      <c r="E19" s="114">
        <f>SUM(E20)</f>
        <v>0</v>
      </c>
      <c r="F19" s="114">
        <f t="shared" ref="F19:I19" si="9">SUM(F20)</f>
        <v>0</v>
      </c>
      <c r="G19" s="114">
        <f t="shared" si="9"/>
        <v>0</v>
      </c>
      <c r="H19" s="114">
        <f t="shared" si="9"/>
        <v>0</v>
      </c>
      <c r="I19" s="114">
        <f t="shared" si="9"/>
        <v>0</v>
      </c>
    </row>
    <row r="20" spans="1:9" x14ac:dyDescent="0.25">
      <c r="A20" s="58"/>
      <c r="B20" s="51"/>
      <c r="C20" s="49">
        <v>31</v>
      </c>
      <c r="D20" s="23" t="s">
        <v>13</v>
      </c>
      <c r="E20" s="114"/>
      <c r="F20" s="114">
        <v>0</v>
      </c>
      <c r="G20" s="40"/>
      <c r="H20" s="40">
        <v>0</v>
      </c>
      <c r="I20" s="41">
        <v>0</v>
      </c>
    </row>
    <row r="21" spans="1:9" x14ac:dyDescent="0.25">
      <c r="A21" s="58"/>
      <c r="B21" s="51"/>
      <c r="C21" s="49" t="s">
        <v>69</v>
      </c>
      <c r="D21" s="23" t="s">
        <v>66</v>
      </c>
      <c r="E21" s="114">
        <f>SUM(E22)</f>
        <v>0</v>
      </c>
      <c r="F21" s="114">
        <f t="shared" ref="F21:I21" si="10">SUM(F22)</f>
        <v>0</v>
      </c>
      <c r="G21" s="114">
        <v>0</v>
      </c>
      <c r="H21" s="114">
        <f t="shared" si="10"/>
        <v>0</v>
      </c>
      <c r="I21" s="114">
        <f t="shared" si="10"/>
        <v>0</v>
      </c>
    </row>
    <row r="22" spans="1:9" x14ac:dyDescent="0.25">
      <c r="A22" s="58"/>
      <c r="B22" s="51"/>
      <c r="C22" s="49">
        <v>92</v>
      </c>
      <c r="D22" s="23" t="s">
        <v>156</v>
      </c>
      <c r="E22" s="114">
        <v>0</v>
      </c>
      <c r="F22" s="114"/>
      <c r="G22" s="121">
        <v>0</v>
      </c>
      <c r="H22" s="121"/>
      <c r="I22" s="122"/>
    </row>
    <row r="23" spans="1:9" x14ac:dyDescent="0.25">
      <c r="A23" s="147" t="s">
        <v>167</v>
      </c>
      <c r="B23" s="148"/>
      <c r="C23" s="149"/>
      <c r="D23" s="31" t="s">
        <v>24</v>
      </c>
      <c r="E23" s="113">
        <v>650049.81000000006</v>
      </c>
      <c r="F23" s="113">
        <f>SUM(F24+F26+F28+F30+F33+F39)</f>
        <v>535951.89</v>
      </c>
      <c r="G23" s="113">
        <f>SUM(G24+G26+G28+G30+G33+G37)</f>
        <v>926512.4</v>
      </c>
      <c r="H23" s="113">
        <f>SUM(H24+H26+H28+H30+H33+H39)</f>
        <v>719477</v>
      </c>
      <c r="I23" s="113">
        <f>SUM(I24+I26+I28+I30+I33+I39)</f>
        <v>594477</v>
      </c>
    </row>
    <row r="24" spans="1:9" x14ac:dyDescent="0.25">
      <c r="A24" s="150" t="s">
        <v>61</v>
      </c>
      <c r="B24" s="151"/>
      <c r="C24" s="152"/>
      <c r="D24" s="23" t="s">
        <v>10</v>
      </c>
      <c r="E24" s="114">
        <f>SUM(E25)</f>
        <v>266162.78000000003</v>
      </c>
      <c r="F24" s="114">
        <f>SUM(F25)</f>
        <v>65000</v>
      </c>
      <c r="G24" s="40">
        <f>SUM(G25)</f>
        <v>125000</v>
      </c>
      <c r="H24" s="40">
        <f t="shared" ref="H24:I24" si="11">SUM(H25)</f>
        <v>265000</v>
      </c>
      <c r="I24" s="40">
        <f t="shared" si="11"/>
        <v>130000</v>
      </c>
    </row>
    <row r="25" spans="1:9" x14ac:dyDescent="0.25">
      <c r="A25" s="32"/>
      <c r="B25" s="33"/>
      <c r="C25" s="49">
        <v>32</v>
      </c>
      <c r="D25" s="23" t="s">
        <v>24</v>
      </c>
      <c r="E25" s="114">
        <v>266162.78000000003</v>
      </c>
      <c r="F25" s="114">
        <v>65000</v>
      </c>
      <c r="G25" s="40">
        <v>125000</v>
      </c>
      <c r="H25" s="40">
        <v>265000</v>
      </c>
      <c r="I25" s="40">
        <v>130000</v>
      </c>
    </row>
    <row r="26" spans="1:9" x14ac:dyDescent="0.25">
      <c r="A26" s="32"/>
      <c r="B26" s="33"/>
      <c r="C26" s="49" t="s">
        <v>74</v>
      </c>
      <c r="D26" s="23" t="s">
        <v>75</v>
      </c>
      <c r="E26" s="114">
        <f>SUM(E27)</f>
        <v>43805.16</v>
      </c>
      <c r="F26" s="114">
        <f>SUM(F27)</f>
        <v>86000</v>
      </c>
      <c r="G26" s="40">
        <f>SUM(G27)</f>
        <v>290000</v>
      </c>
      <c r="H26" s="40">
        <f t="shared" ref="H26" si="12">SUM(H27)</f>
        <v>60000</v>
      </c>
      <c r="I26" s="40">
        <v>70000</v>
      </c>
    </row>
    <row r="27" spans="1:9" x14ac:dyDescent="0.25">
      <c r="A27" s="32"/>
      <c r="B27" s="33"/>
      <c r="C27" s="49">
        <v>32</v>
      </c>
      <c r="D27" s="23" t="s">
        <v>24</v>
      </c>
      <c r="E27" s="114">
        <v>43805.16</v>
      </c>
      <c r="F27" s="114">
        <v>86000</v>
      </c>
      <c r="G27" s="40">
        <v>290000</v>
      </c>
      <c r="H27" s="40">
        <v>60000</v>
      </c>
      <c r="I27" s="40">
        <v>70000</v>
      </c>
    </row>
    <row r="28" spans="1:9" x14ac:dyDescent="0.25">
      <c r="A28" s="32"/>
      <c r="B28" s="33"/>
      <c r="C28" s="49" t="s">
        <v>69</v>
      </c>
      <c r="D28" s="23" t="s">
        <v>66</v>
      </c>
      <c r="E28" s="114">
        <f>SUM(E29)</f>
        <v>359097.3</v>
      </c>
      <c r="F28" s="114">
        <f>SUM(F29)</f>
        <v>368096.31</v>
      </c>
      <c r="G28" s="40">
        <v>408954</v>
      </c>
      <c r="H28" s="40">
        <f t="shared" ref="H28:I28" si="13">SUM(H29)</f>
        <v>354477</v>
      </c>
      <c r="I28" s="40">
        <f t="shared" si="13"/>
        <v>354477</v>
      </c>
    </row>
    <row r="29" spans="1:9" x14ac:dyDescent="0.25">
      <c r="A29" s="32"/>
      <c r="B29" s="33"/>
      <c r="C29" s="49">
        <v>32</v>
      </c>
      <c r="D29" s="23" t="s">
        <v>24</v>
      </c>
      <c r="E29" s="114">
        <v>359097.3</v>
      </c>
      <c r="F29" s="114">
        <v>368096.31</v>
      </c>
      <c r="G29" s="40">
        <v>408954</v>
      </c>
      <c r="H29" s="40">
        <v>354477</v>
      </c>
      <c r="I29" s="40">
        <v>354477</v>
      </c>
    </row>
    <row r="30" spans="1:9" x14ac:dyDescent="0.25">
      <c r="A30" s="32"/>
      <c r="B30" s="33"/>
      <c r="C30" s="49" t="s">
        <v>70</v>
      </c>
      <c r="D30" s="23" t="s">
        <v>71</v>
      </c>
      <c r="E30" s="114">
        <f>SUM(E31+E32)</f>
        <v>20200.14</v>
      </c>
      <c r="F30" s="114">
        <f>SUM(F31)</f>
        <v>15926.74</v>
      </c>
      <c r="G30" s="40">
        <v>20000</v>
      </c>
      <c r="H30" s="40">
        <f t="shared" ref="H30:I30" si="14">SUM(H31)</f>
        <v>20000</v>
      </c>
      <c r="I30" s="40">
        <f t="shared" si="14"/>
        <v>20000</v>
      </c>
    </row>
    <row r="31" spans="1:9" x14ac:dyDescent="0.25">
      <c r="A31" s="32"/>
      <c r="B31" s="33"/>
      <c r="C31" s="49">
        <v>32</v>
      </c>
      <c r="D31" s="23" t="s">
        <v>24</v>
      </c>
      <c r="E31" s="114">
        <v>17786.8</v>
      </c>
      <c r="F31" s="114">
        <v>15926.74</v>
      </c>
      <c r="G31" s="40">
        <v>20000</v>
      </c>
      <c r="H31" s="40">
        <v>20000</v>
      </c>
      <c r="I31" s="40">
        <v>20000</v>
      </c>
    </row>
    <row r="32" spans="1:9" x14ac:dyDescent="0.25">
      <c r="A32" s="32"/>
      <c r="B32" s="33"/>
      <c r="C32" s="49">
        <v>32</v>
      </c>
      <c r="D32" s="23" t="s">
        <v>164</v>
      </c>
      <c r="E32" s="114">
        <v>2413.34</v>
      </c>
      <c r="F32" s="114"/>
      <c r="G32" s="40"/>
      <c r="H32" s="40"/>
      <c r="I32" s="40"/>
    </row>
    <row r="33" spans="1:9" x14ac:dyDescent="0.25">
      <c r="A33" s="32"/>
      <c r="B33" s="33"/>
      <c r="C33" s="49" t="s">
        <v>58</v>
      </c>
      <c r="D33" s="23" t="s">
        <v>95</v>
      </c>
      <c r="E33" s="114">
        <f>SUM(E34)</f>
        <v>928.84</v>
      </c>
      <c r="F33" s="114">
        <v>928.84</v>
      </c>
      <c r="G33" s="40">
        <v>20000</v>
      </c>
      <c r="H33" s="40">
        <v>20000</v>
      </c>
      <c r="I33" s="40">
        <v>20000</v>
      </c>
    </row>
    <row r="34" spans="1:9" x14ac:dyDescent="0.25">
      <c r="A34" s="32"/>
      <c r="B34" s="33"/>
      <c r="C34" s="49">
        <v>32</v>
      </c>
      <c r="D34" s="23" t="s">
        <v>24</v>
      </c>
      <c r="E34" s="114">
        <v>928.84</v>
      </c>
      <c r="F34" s="114">
        <v>928.84</v>
      </c>
      <c r="G34" s="40">
        <v>20000</v>
      </c>
      <c r="H34" s="40">
        <v>20000</v>
      </c>
      <c r="I34" s="41">
        <v>20000</v>
      </c>
    </row>
    <row r="35" spans="1:9" x14ac:dyDescent="0.25">
      <c r="A35" s="32"/>
      <c r="B35" s="33"/>
      <c r="C35" s="49" t="s">
        <v>165</v>
      </c>
      <c r="D35" s="23" t="s">
        <v>123</v>
      </c>
      <c r="E35" s="114">
        <v>800</v>
      </c>
      <c r="F35" s="114"/>
      <c r="G35" s="121"/>
      <c r="H35" s="121"/>
      <c r="I35" s="122"/>
    </row>
    <row r="36" spans="1:9" x14ac:dyDescent="0.25">
      <c r="A36" s="32"/>
      <c r="B36" s="33"/>
      <c r="C36" s="49">
        <v>32</v>
      </c>
      <c r="D36" s="23" t="s">
        <v>24</v>
      </c>
      <c r="E36" s="114">
        <v>800</v>
      </c>
      <c r="F36" s="114"/>
      <c r="G36" s="121"/>
      <c r="H36" s="121"/>
      <c r="I36" s="122"/>
    </row>
    <row r="37" spans="1:9" x14ac:dyDescent="0.25">
      <c r="A37" s="32"/>
      <c r="B37" s="33"/>
      <c r="C37" s="49" t="s">
        <v>107</v>
      </c>
      <c r="D37" s="23" t="s">
        <v>146</v>
      </c>
      <c r="E37" s="114">
        <f>SUM(E38)</f>
        <v>0</v>
      </c>
      <c r="F37" s="114">
        <v>0</v>
      </c>
      <c r="G37" s="114">
        <f t="shared" ref="G37:I37" si="15">SUM(G38)</f>
        <v>62558.400000000001</v>
      </c>
      <c r="H37" s="114">
        <f t="shared" si="15"/>
        <v>0</v>
      </c>
      <c r="I37" s="114">
        <f t="shared" si="15"/>
        <v>0</v>
      </c>
    </row>
    <row r="38" spans="1:9" x14ac:dyDescent="0.25">
      <c r="A38" s="32"/>
      <c r="B38" s="33"/>
      <c r="C38" s="49">
        <v>32</v>
      </c>
      <c r="D38" s="23" t="s">
        <v>24</v>
      </c>
      <c r="E38" s="114">
        <v>0</v>
      </c>
      <c r="F38" s="114">
        <v>0</v>
      </c>
      <c r="G38" s="121">
        <v>62558.400000000001</v>
      </c>
      <c r="H38" s="121"/>
      <c r="I38" s="122"/>
    </row>
    <row r="39" spans="1:9" x14ac:dyDescent="0.25">
      <c r="A39" s="32"/>
      <c r="B39" s="33"/>
      <c r="C39" s="49" t="s">
        <v>107</v>
      </c>
      <c r="D39" s="23" t="s">
        <v>155</v>
      </c>
      <c r="E39" s="114">
        <f>SUM(E40)</f>
        <v>2860.72</v>
      </c>
      <c r="F39" s="114">
        <f t="shared" ref="F39:I39" si="16">SUM(F40)</f>
        <v>0</v>
      </c>
      <c r="G39" s="114">
        <v>0</v>
      </c>
      <c r="H39" s="114">
        <f t="shared" si="16"/>
        <v>0</v>
      </c>
      <c r="I39" s="114">
        <f t="shared" si="16"/>
        <v>0</v>
      </c>
    </row>
    <row r="40" spans="1:9" x14ac:dyDescent="0.25">
      <c r="A40" s="32"/>
      <c r="B40" s="33"/>
      <c r="C40" s="49">
        <v>32</v>
      </c>
      <c r="D40" s="23" t="s">
        <v>24</v>
      </c>
      <c r="E40" s="114">
        <v>2860.72</v>
      </c>
      <c r="F40" s="114"/>
      <c r="G40" s="121">
        <v>0</v>
      </c>
      <c r="H40" s="121"/>
      <c r="I40" s="122"/>
    </row>
    <row r="41" spans="1:9" x14ac:dyDescent="0.25">
      <c r="A41" s="32"/>
      <c r="B41" s="33"/>
      <c r="C41" s="115" t="s">
        <v>142</v>
      </c>
      <c r="D41" s="31" t="s">
        <v>125</v>
      </c>
      <c r="E41" s="113">
        <f>SUM(E42)</f>
        <v>30</v>
      </c>
      <c r="F41" s="113">
        <f t="shared" ref="F41:I41" si="17">SUM(F42)</f>
        <v>0</v>
      </c>
      <c r="G41" s="113">
        <f t="shared" si="17"/>
        <v>0</v>
      </c>
      <c r="H41" s="113">
        <f t="shared" si="17"/>
        <v>0</v>
      </c>
      <c r="I41" s="113">
        <f t="shared" si="17"/>
        <v>0</v>
      </c>
    </row>
    <row r="42" spans="1:9" x14ac:dyDescent="0.25">
      <c r="A42" s="32"/>
      <c r="B42" s="33"/>
      <c r="C42" s="49" t="s">
        <v>69</v>
      </c>
      <c r="D42" s="23" t="s">
        <v>66</v>
      </c>
      <c r="E42" s="114">
        <f>SUM(E43)</f>
        <v>30</v>
      </c>
      <c r="F42" s="114">
        <f t="shared" ref="F42:I42" si="18">SUM(F43)</f>
        <v>0</v>
      </c>
      <c r="G42" s="114">
        <f t="shared" si="18"/>
        <v>0</v>
      </c>
      <c r="H42" s="114">
        <f t="shared" si="18"/>
        <v>0</v>
      </c>
      <c r="I42" s="114">
        <f t="shared" si="18"/>
        <v>0</v>
      </c>
    </row>
    <row r="43" spans="1:9" x14ac:dyDescent="0.25">
      <c r="A43" s="32"/>
      <c r="B43" s="33"/>
      <c r="C43" s="49">
        <v>38</v>
      </c>
      <c r="D43" s="23" t="s">
        <v>125</v>
      </c>
      <c r="E43" s="114">
        <v>30</v>
      </c>
      <c r="F43" s="114">
        <v>0</v>
      </c>
      <c r="G43" s="40"/>
      <c r="H43" s="40"/>
      <c r="I43" s="41"/>
    </row>
    <row r="44" spans="1:9" x14ac:dyDescent="0.25">
      <c r="A44" s="147" t="s">
        <v>168</v>
      </c>
      <c r="B44" s="148"/>
      <c r="C44" s="149"/>
      <c r="D44" s="31" t="s">
        <v>46</v>
      </c>
      <c r="E44" s="113">
        <f>SUM(E45+E47)</f>
        <v>3091.49</v>
      </c>
      <c r="F44" s="113">
        <f>SUM(F45+F47)</f>
        <v>3052.62</v>
      </c>
      <c r="G44" s="48">
        <f>SUM(G45+G47)</f>
        <v>100</v>
      </c>
      <c r="H44" s="48">
        <f t="shared" ref="H44:I44" si="19">SUM(H45+H47)</f>
        <v>100</v>
      </c>
      <c r="I44" s="48">
        <f t="shared" si="19"/>
        <v>100</v>
      </c>
    </row>
    <row r="45" spans="1:9" x14ac:dyDescent="0.25">
      <c r="A45" s="32"/>
      <c r="B45" s="33"/>
      <c r="C45" s="49" t="s">
        <v>58</v>
      </c>
      <c r="D45" s="23" t="s">
        <v>95</v>
      </c>
      <c r="E45" s="114">
        <f>SUM(E46)</f>
        <v>0.33</v>
      </c>
      <c r="F45" s="114">
        <f>SUM(F46)</f>
        <v>3052.62</v>
      </c>
      <c r="G45" s="40">
        <f>SUM(G46)</f>
        <v>0</v>
      </c>
      <c r="H45" s="40">
        <f t="shared" ref="H45:I45" si="20">SUM(H46)</f>
        <v>0</v>
      </c>
      <c r="I45" s="40">
        <f t="shared" si="20"/>
        <v>0</v>
      </c>
    </row>
    <row r="46" spans="1:9" x14ac:dyDescent="0.25">
      <c r="A46" s="32"/>
      <c r="B46" s="33"/>
      <c r="C46" s="49">
        <v>34</v>
      </c>
      <c r="D46" s="23" t="s">
        <v>46</v>
      </c>
      <c r="E46" s="114">
        <v>0.33</v>
      </c>
      <c r="F46" s="114">
        <v>3052.62</v>
      </c>
      <c r="G46" s="40">
        <v>0</v>
      </c>
      <c r="H46" s="40">
        <v>0</v>
      </c>
      <c r="I46" s="40">
        <v>0</v>
      </c>
    </row>
    <row r="47" spans="1:9" x14ac:dyDescent="0.25">
      <c r="A47" s="32"/>
      <c r="B47" s="33"/>
      <c r="C47" s="49" t="s">
        <v>69</v>
      </c>
      <c r="D47" s="23" t="s">
        <v>66</v>
      </c>
      <c r="E47" s="114">
        <f>SUM(E48)</f>
        <v>3091.16</v>
      </c>
      <c r="F47" s="114">
        <f>SUM(F48)</f>
        <v>0</v>
      </c>
      <c r="G47" s="40">
        <f>SUM(G48)</f>
        <v>100</v>
      </c>
      <c r="H47" s="40">
        <f t="shared" ref="H47:I47" si="21">SUM(H48)</f>
        <v>100</v>
      </c>
      <c r="I47" s="40">
        <f t="shared" si="21"/>
        <v>100</v>
      </c>
    </row>
    <row r="48" spans="1:9" x14ac:dyDescent="0.25">
      <c r="A48" s="32"/>
      <c r="B48" s="33"/>
      <c r="C48" s="49">
        <v>34</v>
      </c>
      <c r="D48" s="23" t="s">
        <v>46</v>
      </c>
      <c r="E48" s="114">
        <v>3091.16</v>
      </c>
      <c r="F48" s="114">
        <v>0</v>
      </c>
      <c r="G48" s="40">
        <v>100</v>
      </c>
      <c r="H48" s="40">
        <v>100</v>
      </c>
      <c r="I48" s="40">
        <v>100</v>
      </c>
    </row>
    <row r="49" spans="1:9" x14ac:dyDescent="0.25">
      <c r="A49" s="147" t="s">
        <v>169</v>
      </c>
      <c r="B49" s="148"/>
      <c r="C49" s="149"/>
      <c r="D49" s="31" t="s">
        <v>59</v>
      </c>
      <c r="E49" s="113">
        <f>SUM(E50+E52+E54+E56+E58)</f>
        <v>71652.91</v>
      </c>
      <c r="F49" s="113">
        <f>SUM(F50+F52+F54+F58)</f>
        <v>210000</v>
      </c>
      <c r="G49" s="113">
        <f>SUM(G50+G52+G54+G58)</f>
        <v>370000</v>
      </c>
      <c r="H49" s="113">
        <f>SUM(H50+H52+H54+H58)</f>
        <v>860000</v>
      </c>
      <c r="I49" s="113">
        <f>SUM(I50+I52+I54+I58)</f>
        <v>160000</v>
      </c>
    </row>
    <row r="50" spans="1:9" x14ac:dyDescent="0.25">
      <c r="A50" s="30"/>
      <c r="B50" s="56"/>
      <c r="C50" s="49" t="s">
        <v>56</v>
      </c>
      <c r="D50" s="23" t="s">
        <v>10</v>
      </c>
      <c r="E50" s="114">
        <f>SUM(E51)</f>
        <v>28400</v>
      </c>
      <c r="F50" s="114">
        <f>SUM(F51)</f>
        <v>135000</v>
      </c>
      <c r="G50" s="40">
        <f>SUM(G51)</f>
        <v>90000</v>
      </c>
      <c r="H50" s="40">
        <f t="shared" ref="H50:I50" si="22">SUM(H51)</f>
        <v>350000</v>
      </c>
      <c r="I50" s="40">
        <f t="shared" si="22"/>
        <v>45000</v>
      </c>
    </row>
    <row r="51" spans="1:9" x14ac:dyDescent="0.25">
      <c r="A51" s="30"/>
      <c r="B51" s="56"/>
      <c r="C51" s="49">
        <v>42</v>
      </c>
      <c r="D51" s="23" t="s">
        <v>60</v>
      </c>
      <c r="E51" s="114">
        <v>28400</v>
      </c>
      <c r="F51" s="114">
        <v>135000</v>
      </c>
      <c r="G51" s="40">
        <v>90000</v>
      </c>
      <c r="H51" s="40">
        <v>350000</v>
      </c>
      <c r="I51" s="40">
        <v>45000</v>
      </c>
    </row>
    <row r="52" spans="1:9" x14ac:dyDescent="0.25">
      <c r="A52" s="30"/>
      <c r="B52" s="51"/>
      <c r="C52" s="49" t="s">
        <v>69</v>
      </c>
      <c r="D52" s="23" t="s">
        <v>66</v>
      </c>
      <c r="E52" s="114">
        <v>25004.81</v>
      </c>
      <c r="F52" s="114">
        <v>51903.69</v>
      </c>
      <c r="G52" s="40">
        <f>SUM(G53)</f>
        <v>45000</v>
      </c>
      <c r="H52" s="40">
        <f t="shared" ref="H52:I52" si="23">SUM(H53)</f>
        <v>45000</v>
      </c>
      <c r="I52" s="40">
        <f t="shared" si="23"/>
        <v>0</v>
      </c>
    </row>
    <row r="53" spans="1:9" x14ac:dyDescent="0.25">
      <c r="A53" s="30"/>
      <c r="B53" s="50"/>
      <c r="C53" s="49">
        <v>42</v>
      </c>
      <c r="D53" s="23" t="s">
        <v>60</v>
      </c>
      <c r="E53" s="114">
        <v>20314.18</v>
      </c>
      <c r="F53" s="114">
        <v>51903.69</v>
      </c>
      <c r="G53" s="40">
        <v>45000</v>
      </c>
      <c r="H53" s="40">
        <v>45000</v>
      </c>
      <c r="I53" s="40">
        <v>0</v>
      </c>
    </row>
    <row r="54" spans="1:9" x14ac:dyDescent="0.25">
      <c r="A54" s="30"/>
      <c r="B54" s="50"/>
      <c r="C54" s="49" t="s">
        <v>58</v>
      </c>
      <c r="D54" s="23" t="s">
        <v>95</v>
      </c>
      <c r="E54" s="114">
        <v>7894.37</v>
      </c>
      <c r="F54" s="114">
        <v>8096.31</v>
      </c>
      <c r="G54" s="114">
        <f>SUM(G55)</f>
        <v>0</v>
      </c>
      <c r="H54" s="114">
        <f>SUM(H55)</f>
        <v>0</v>
      </c>
      <c r="I54" s="114">
        <f>SUM(I55)</f>
        <v>0</v>
      </c>
    </row>
    <row r="55" spans="1:9" x14ac:dyDescent="0.25">
      <c r="A55" s="30"/>
      <c r="B55" s="50"/>
      <c r="C55" s="49">
        <v>42</v>
      </c>
      <c r="D55" s="23" t="s">
        <v>60</v>
      </c>
      <c r="E55" s="114">
        <v>7894.37</v>
      </c>
      <c r="F55" s="114">
        <v>8096.31</v>
      </c>
      <c r="G55" s="40">
        <v>0</v>
      </c>
      <c r="H55" s="40"/>
      <c r="I55" s="40"/>
    </row>
    <row r="56" spans="1:9" x14ac:dyDescent="0.25">
      <c r="A56" s="30"/>
      <c r="B56" s="50"/>
      <c r="C56" s="49" t="s">
        <v>106</v>
      </c>
      <c r="D56" s="23" t="s">
        <v>145</v>
      </c>
      <c r="E56" s="114">
        <v>0</v>
      </c>
      <c r="F56" s="114"/>
      <c r="G56" s="121"/>
      <c r="H56" s="121"/>
      <c r="I56" s="121"/>
    </row>
    <row r="57" spans="1:9" x14ac:dyDescent="0.25">
      <c r="A57" s="30"/>
      <c r="B57" s="50"/>
      <c r="C57" s="49">
        <v>42</v>
      </c>
      <c r="D57" s="23" t="s">
        <v>60</v>
      </c>
      <c r="E57" s="114">
        <v>0</v>
      </c>
      <c r="F57" s="114"/>
      <c r="G57" s="121"/>
      <c r="H57" s="121"/>
      <c r="I57" s="121"/>
    </row>
    <row r="58" spans="1:9" x14ac:dyDescent="0.25">
      <c r="A58" s="30"/>
      <c r="B58" s="50"/>
      <c r="C58" s="49" t="s">
        <v>107</v>
      </c>
      <c r="D58" s="11" t="s">
        <v>163</v>
      </c>
      <c r="E58" s="114">
        <f>SUM(E59)</f>
        <v>10353.73</v>
      </c>
      <c r="F58" s="114">
        <f t="shared" ref="F58:I58" si="24">SUM(F59)</f>
        <v>15000</v>
      </c>
      <c r="G58" s="114">
        <f t="shared" si="24"/>
        <v>235000</v>
      </c>
      <c r="H58" s="114">
        <f t="shared" si="24"/>
        <v>465000</v>
      </c>
      <c r="I58" s="114">
        <f t="shared" si="24"/>
        <v>115000</v>
      </c>
    </row>
    <row r="59" spans="1:9" x14ac:dyDescent="0.25">
      <c r="A59" s="30"/>
      <c r="B59" s="50"/>
      <c r="C59" s="49">
        <v>42</v>
      </c>
      <c r="D59" s="23" t="s">
        <v>60</v>
      </c>
      <c r="E59" s="114">
        <v>10353.73</v>
      </c>
      <c r="F59" s="114">
        <v>15000</v>
      </c>
      <c r="G59" s="40">
        <v>235000</v>
      </c>
      <c r="H59" s="40">
        <v>465000</v>
      </c>
      <c r="I59" s="40">
        <v>115000</v>
      </c>
    </row>
    <row r="60" spans="1:9" ht="14.45" customHeight="1" x14ac:dyDescent="0.25">
      <c r="A60" s="165" t="s">
        <v>57</v>
      </c>
      <c r="B60" s="166"/>
      <c r="C60" s="167"/>
      <c r="D60" s="31" t="s">
        <v>63</v>
      </c>
      <c r="E60" s="113">
        <f>SUM(E61)</f>
        <v>0</v>
      </c>
      <c r="F60" s="113">
        <f>SUM(F61)</f>
        <v>0</v>
      </c>
      <c r="G60" s="48">
        <f>SUM(G61)</f>
        <v>31959</v>
      </c>
      <c r="H60" s="48">
        <f t="shared" ref="H60:I60" si="25">SUM(H61)</f>
        <v>32113.94</v>
      </c>
      <c r="I60" s="48">
        <f t="shared" si="25"/>
        <v>32269.65</v>
      </c>
    </row>
    <row r="61" spans="1:9" ht="14.25" customHeight="1" x14ac:dyDescent="0.25">
      <c r="A61" s="147" t="s">
        <v>170</v>
      </c>
      <c r="B61" s="148"/>
      <c r="C61" s="149"/>
      <c r="D61" s="31" t="s">
        <v>64</v>
      </c>
      <c r="E61" s="113">
        <f>SUM(E62)</f>
        <v>0</v>
      </c>
      <c r="F61" s="113">
        <f>SUM(F62)</f>
        <v>0</v>
      </c>
      <c r="G61" s="40">
        <f>SUM(G63:G64)</f>
        <v>31959</v>
      </c>
      <c r="H61" s="40">
        <f t="shared" ref="H61" si="26">SUM(H63:H64)</f>
        <v>32113.94</v>
      </c>
      <c r="I61" s="40">
        <v>32269.65</v>
      </c>
    </row>
    <row r="62" spans="1:9" ht="15" customHeight="1" x14ac:dyDescent="0.25">
      <c r="A62" s="150" t="s">
        <v>56</v>
      </c>
      <c r="B62" s="151"/>
      <c r="C62" s="152"/>
      <c r="D62" s="23" t="s">
        <v>10</v>
      </c>
      <c r="E62" s="114">
        <f>SUM(E63:E64)</f>
        <v>0</v>
      </c>
      <c r="F62" s="114">
        <f>SUM(F63:F64)</f>
        <v>0</v>
      </c>
      <c r="G62" s="40">
        <v>0</v>
      </c>
      <c r="H62" s="40">
        <f t="shared" ref="H62" si="27">SUM(H63:H64)</f>
        <v>32113.94</v>
      </c>
      <c r="I62" s="40">
        <v>32269.65</v>
      </c>
    </row>
    <row r="63" spans="1:9" ht="15" customHeight="1" x14ac:dyDescent="0.25">
      <c r="A63" s="162">
        <v>31</v>
      </c>
      <c r="B63" s="163"/>
      <c r="C63" s="164"/>
      <c r="D63" s="23" t="s">
        <v>13</v>
      </c>
      <c r="E63" s="114">
        <v>0</v>
      </c>
      <c r="F63" s="114">
        <v>0</v>
      </c>
      <c r="G63" s="40">
        <v>30989</v>
      </c>
      <c r="H63" s="40">
        <v>31143.94</v>
      </c>
      <c r="I63" s="40">
        <v>31299.65</v>
      </c>
    </row>
    <row r="64" spans="1:9" ht="15" customHeight="1" x14ac:dyDescent="0.25">
      <c r="A64" s="162">
        <v>32</v>
      </c>
      <c r="B64" s="163"/>
      <c r="C64" s="164"/>
      <c r="D64" s="23" t="s">
        <v>24</v>
      </c>
      <c r="E64" s="114">
        <v>0</v>
      </c>
      <c r="F64" s="114">
        <v>0</v>
      </c>
      <c r="G64" s="40">
        <v>970</v>
      </c>
      <c r="H64" s="40">
        <v>970</v>
      </c>
      <c r="I64" s="40">
        <v>970</v>
      </c>
    </row>
  </sheetData>
  <mergeCells count="22">
    <mergeCell ref="A1:J1"/>
    <mergeCell ref="A64:C64"/>
    <mergeCell ref="A11:C11"/>
    <mergeCell ref="A49:C49"/>
    <mergeCell ref="A12:C12"/>
    <mergeCell ref="A63:C63"/>
    <mergeCell ref="A60:C60"/>
    <mergeCell ref="A61:C61"/>
    <mergeCell ref="A62:C62"/>
    <mergeCell ref="A7:C7"/>
    <mergeCell ref="A23:C23"/>
    <mergeCell ref="A24:C24"/>
    <mergeCell ref="A44:C44"/>
    <mergeCell ref="A17:C17"/>
    <mergeCell ref="A3:I3"/>
    <mergeCell ref="A9:C9"/>
    <mergeCell ref="A10:C10"/>
    <mergeCell ref="A13:C13"/>
    <mergeCell ref="A15:C15"/>
    <mergeCell ref="A5:C5"/>
    <mergeCell ref="A8:C8"/>
    <mergeCell ref="A6:C6"/>
  </mergeCells>
  <pageMargins left="0.7" right="0.7" top="0.75" bottom="0.75" header="0.3" footer="0.3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SAŽETAK </vt:lpstr>
      <vt:lpstr> Račun prihoda i rashoda</vt:lpstr>
      <vt:lpstr>Prih.rash.prema izvorima financ</vt:lpstr>
      <vt:lpstr>Rashodi prema funkcijskoj k </vt:lpstr>
      <vt:lpstr>Račun financiranja</vt:lpstr>
      <vt:lpstr>POSEBNI DIO</vt:lpstr>
      <vt:lpstr>List2</vt:lpstr>
      <vt:lpstr>' Račun prihoda i rashoda'!Print_Area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Sunce-PC3</cp:lastModifiedBy>
  <cp:lastPrinted>2026-03-31T11:35:43Z</cp:lastPrinted>
  <dcterms:created xsi:type="dcterms:W3CDTF">2022-08-12T12:51:27Z</dcterms:created>
  <dcterms:modified xsi:type="dcterms:W3CDTF">2026-03-31T12:49:06Z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PRIMJER FP PRORAČUNSKOG KORISNIKA.xlsx</vt:lpwstr>
  </property>
</Properties>
</file>